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95" windowWidth="12660" windowHeight="5130" tabRatio="727" firstSheet="2" activeTab="10"/>
  </bookViews>
  <sheets>
    <sheet name="1.1.sz.mell." sheetId="1" r:id="rId1"/>
    <sheet name="1.2.sz.mell." sheetId="116" r:id="rId2"/>
    <sheet name="2.1.sz.mell  " sheetId="73" r:id="rId3"/>
    <sheet name="2.2.sz.mell  " sheetId="61" r:id="rId4"/>
    <sheet name="4.mell. " sheetId="149" r:id="rId5"/>
    <sheet name="3. melléklet" sheetId="2" r:id="rId6"/>
    <sheet name="7. mellékelt" sheetId="70" r:id="rId7"/>
    <sheet name="12.1. melléklet" sheetId="141" r:id="rId8"/>
    <sheet name="12.2. melléklet" sheetId="145" r:id="rId9"/>
    <sheet name="8. melléklet" sheetId="94" r:id="rId10"/>
    <sheet name="Munka1" sheetId="150" r:id="rId11"/>
  </sheets>
  <externalReferences>
    <externalReference r:id="rId12"/>
    <externalReference r:id="rId13"/>
  </externalReferences>
  <definedNames>
    <definedName name="_xlnm.Print_Area" localSheetId="0">'1.1.sz.mell.'!$A$1:$C$161</definedName>
    <definedName name="_xlnm.Print_Area" localSheetId="1">'1.2.sz.mell.'!$A$1:$C$161</definedName>
  </definedNames>
  <calcPr calcId="125725"/>
</workbook>
</file>

<file path=xl/calcChain.xml><?xml version="1.0" encoding="utf-8"?>
<calcChain xmlns="http://schemas.openxmlformats.org/spreadsheetml/2006/main">
  <c r="F17" i="61"/>
  <c r="E73" i="1" l="1"/>
  <c r="E8" i="2" l="1"/>
  <c r="E7"/>
  <c r="E6"/>
  <c r="E5"/>
  <c r="G26" i="149" l="1"/>
  <c r="F26"/>
  <c r="E26"/>
  <c r="D26"/>
  <c r="B26"/>
  <c r="H25"/>
  <c r="H21"/>
  <c r="H20"/>
  <c r="H19"/>
  <c r="H18"/>
  <c r="H17"/>
  <c r="H16"/>
  <c r="H15"/>
  <c r="H14"/>
  <c r="H13"/>
  <c r="H12"/>
  <c r="H11"/>
  <c r="H10"/>
  <c r="H9"/>
  <c r="H8"/>
  <c r="H7"/>
  <c r="H6"/>
  <c r="H5"/>
  <c r="H3"/>
  <c r="D3"/>
  <c r="H26" l="1"/>
  <c r="C18" i="145"/>
  <c r="E66" i="141"/>
  <c r="D66"/>
  <c r="C66"/>
  <c r="E63"/>
  <c r="D63"/>
  <c r="C63"/>
  <c r="E59"/>
  <c r="D59"/>
  <c r="E54"/>
  <c r="D54"/>
  <c r="C54"/>
  <c r="E45"/>
  <c r="D45"/>
  <c r="C45"/>
  <c r="E40"/>
  <c r="D40"/>
  <c r="C40"/>
  <c r="E29"/>
  <c r="D29"/>
  <c r="C29"/>
  <c r="E24"/>
  <c r="D24"/>
  <c r="E19"/>
  <c r="D19"/>
  <c r="C19"/>
  <c r="A1"/>
  <c r="C6" i="94"/>
  <c r="C25" i="2"/>
  <c r="D25"/>
  <c r="C21" i="145" l="1"/>
  <c r="E51" i="141"/>
  <c r="E68" s="1"/>
  <c r="C51"/>
  <c r="C68" s="1"/>
  <c r="D51"/>
  <c r="D68" s="1"/>
  <c r="I30" i="61"/>
  <c r="J30"/>
  <c r="K8"/>
  <c r="K7" i="73"/>
  <c r="K8"/>
  <c r="K9"/>
  <c r="K10"/>
  <c r="K6"/>
  <c r="F20"/>
  <c r="F9"/>
  <c r="F7"/>
  <c r="F6"/>
  <c r="F144" i="116"/>
  <c r="F119"/>
  <c r="F117"/>
  <c r="F112"/>
  <c r="F107"/>
  <c r="F97"/>
  <c r="F98"/>
  <c r="F99"/>
  <c r="F100"/>
  <c r="F96"/>
  <c r="F77"/>
  <c r="F74"/>
  <c r="F61"/>
  <c r="F38"/>
  <c r="F39"/>
  <c r="F40"/>
  <c r="F41"/>
  <c r="F37"/>
  <c r="F32"/>
  <c r="F33"/>
  <c r="F34"/>
  <c r="F31"/>
  <c r="F29"/>
  <c r="F18"/>
  <c r="F8"/>
  <c r="F9"/>
  <c r="F10"/>
  <c r="F7"/>
  <c r="F93"/>
  <c r="F20"/>
  <c r="F144" i="1"/>
  <c r="F142" s="1"/>
  <c r="F155" s="1"/>
  <c r="F119"/>
  <c r="F117"/>
  <c r="F112"/>
  <c r="F107"/>
  <c r="F97"/>
  <c r="F98"/>
  <c r="F99"/>
  <c r="F100"/>
  <c r="F96"/>
  <c r="F93"/>
  <c r="F74"/>
  <c r="F73" s="1"/>
  <c r="F32"/>
  <c r="F31"/>
  <c r="F18"/>
  <c r="F9"/>
  <c r="F10"/>
  <c r="F7"/>
  <c r="E38" i="70"/>
  <c r="F38"/>
  <c r="D29" i="73"/>
  <c r="E29"/>
  <c r="D4" i="61"/>
  <c r="E4"/>
  <c r="F4"/>
  <c r="D17"/>
  <c r="D31" s="1"/>
  <c r="E17"/>
  <c r="D24"/>
  <c r="D30" s="1"/>
  <c r="E24"/>
  <c r="E30" s="1"/>
  <c r="I4"/>
  <c r="J4"/>
  <c r="K4"/>
  <c r="I17"/>
  <c r="J17"/>
  <c r="J31" s="1"/>
  <c r="D18" i="73"/>
  <c r="E18"/>
  <c r="K4"/>
  <c r="I4"/>
  <c r="J4"/>
  <c r="I18"/>
  <c r="J18"/>
  <c r="J30" s="1"/>
  <c r="I29"/>
  <c r="J29"/>
  <c r="F13" i="1"/>
  <c r="D35"/>
  <c r="D116"/>
  <c r="D93" i="116"/>
  <c r="E93"/>
  <c r="D95"/>
  <c r="E95"/>
  <c r="D116"/>
  <c r="E116"/>
  <c r="D130"/>
  <c r="E130"/>
  <c r="D131"/>
  <c r="E131"/>
  <c r="D135"/>
  <c r="E135"/>
  <c r="D142"/>
  <c r="E142"/>
  <c r="D147"/>
  <c r="E147"/>
  <c r="E155" s="1"/>
  <c r="D6"/>
  <c r="E6"/>
  <c r="D13"/>
  <c r="E13"/>
  <c r="D20"/>
  <c r="E20"/>
  <c r="D27"/>
  <c r="E27"/>
  <c r="D35"/>
  <c r="E35"/>
  <c r="D47"/>
  <c r="E47"/>
  <c r="D53"/>
  <c r="E53"/>
  <c r="D58"/>
  <c r="E58"/>
  <c r="D64"/>
  <c r="D87" s="1"/>
  <c r="D88" s="1"/>
  <c r="E64"/>
  <c r="D68"/>
  <c r="E68"/>
  <c r="D73"/>
  <c r="E73"/>
  <c r="D76"/>
  <c r="E76"/>
  <c r="D80"/>
  <c r="E80"/>
  <c r="D93" i="1"/>
  <c r="E93"/>
  <c r="D95"/>
  <c r="E95"/>
  <c r="E116"/>
  <c r="D131"/>
  <c r="E131"/>
  <c r="D135"/>
  <c r="E135"/>
  <c r="D142"/>
  <c r="E142"/>
  <c r="D147"/>
  <c r="E147"/>
  <c r="D155"/>
  <c r="D76"/>
  <c r="E76"/>
  <c r="D13"/>
  <c r="E13"/>
  <c r="D20"/>
  <c r="E20"/>
  <c r="E35"/>
  <c r="D47"/>
  <c r="E47"/>
  <c r="D53"/>
  <c r="E53"/>
  <c r="D58"/>
  <c r="E58"/>
  <c r="D64"/>
  <c r="E64"/>
  <c r="D68"/>
  <c r="E68"/>
  <c r="D73"/>
  <c r="D80"/>
  <c r="E80"/>
  <c r="C18" i="73"/>
  <c r="C93" i="116"/>
  <c r="C147"/>
  <c r="C142"/>
  <c r="C135"/>
  <c r="C131"/>
  <c r="C116"/>
  <c r="C95"/>
  <c r="C130" s="1"/>
  <c r="C80"/>
  <c r="C76"/>
  <c r="C73"/>
  <c r="C68"/>
  <c r="C64"/>
  <c r="C87"/>
  <c r="C58"/>
  <c r="C53"/>
  <c r="C47"/>
  <c r="C35"/>
  <c r="C28"/>
  <c r="C27"/>
  <c r="C20"/>
  <c r="C13"/>
  <c r="C6"/>
  <c r="C63"/>
  <c r="C88" s="1"/>
  <c r="H29" i="73"/>
  <c r="C147" i="1"/>
  <c r="C135"/>
  <c r="C95"/>
  <c r="C4" i="73"/>
  <c r="C4" i="61" s="1"/>
  <c r="H17"/>
  <c r="H31" s="1"/>
  <c r="C17"/>
  <c r="C142" i="1"/>
  <c r="C131"/>
  <c r="C116"/>
  <c r="C80"/>
  <c r="C76"/>
  <c r="C73"/>
  <c r="C68"/>
  <c r="C64"/>
  <c r="C58"/>
  <c r="C53"/>
  <c r="C47"/>
  <c r="C35"/>
  <c r="C20"/>
  <c r="C13"/>
  <c r="C6"/>
  <c r="H30" i="61"/>
  <c r="H18" i="73"/>
  <c r="C24" i="61"/>
  <c r="C24" i="73"/>
  <c r="D38" i="70"/>
  <c r="B25" i="2"/>
  <c r="E25" s="1"/>
  <c r="C93" i="1"/>
  <c r="C29" i="73"/>
  <c r="C155" i="116"/>
  <c r="C161" s="1"/>
  <c r="E87"/>
  <c r="E63"/>
  <c r="F63" s="1"/>
  <c r="D63"/>
  <c r="D160" s="1"/>
  <c r="H4" i="73"/>
  <c r="I33" i="61" l="1"/>
  <c r="I32"/>
  <c r="J32"/>
  <c r="I30" i="73"/>
  <c r="J31"/>
  <c r="I31"/>
  <c r="H31"/>
  <c r="H30"/>
  <c r="C32" s="1"/>
  <c r="E30"/>
  <c r="E155" i="1"/>
  <c r="E130"/>
  <c r="E156" s="1"/>
  <c r="C130"/>
  <c r="F87"/>
  <c r="F87" i="116"/>
  <c r="C155" i="1"/>
  <c r="H32" i="61"/>
  <c r="D87" i="1"/>
  <c r="D161" s="1"/>
  <c r="E63"/>
  <c r="E87"/>
  <c r="D130"/>
  <c r="D156" s="1"/>
  <c r="I31" i="61"/>
  <c r="E31" i="73"/>
  <c r="E32"/>
  <c r="H4" i="61"/>
  <c r="E31"/>
  <c r="J33"/>
  <c r="E88" i="116"/>
  <c r="F88" s="1"/>
  <c r="E160"/>
  <c r="C30" i="73"/>
  <c r="F30" s="1"/>
  <c r="F27" i="1"/>
  <c r="E33" i="61"/>
  <c r="D31" i="73"/>
  <c r="C30" i="61"/>
  <c r="C33" s="1"/>
  <c r="C87" i="1"/>
  <c r="C161" s="1"/>
  <c r="D155" i="116"/>
  <c r="D161" s="1"/>
  <c r="I32" i="73"/>
  <c r="D156" i="116"/>
  <c r="C160"/>
  <c r="C156"/>
  <c r="F155"/>
  <c r="E156"/>
  <c r="F156" s="1"/>
  <c r="E161"/>
  <c r="C31" i="73"/>
  <c r="F6" i="1"/>
  <c r="F95"/>
  <c r="F76" i="116"/>
  <c r="F73"/>
  <c r="F58"/>
  <c r="F35"/>
  <c r="F13"/>
  <c r="F6"/>
  <c r="C63" i="1"/>
  <c r="F27" i="116"/>
  <c r="F28"/>
  <c r="D63" i="1"/>
  <c r="F116"/>
  <c r="F142" i="116"/>
  <c r="F130"/>
  <c r="F116"/>
  <c r="F95"/>
  <c r="K18" i="73"/>
  <c r="D33" i="61"/>
  <c r="F18" i="73"/>
  <c r="K17" i="61"/>
  <c r="F19" i="73"/>
  <c r="D30"/>
  <c r="D32"/>
  <c r="K31" i="61"/>
  <c r="F29" i="73"/>
  <c r="J32"/>
  <c r="H33" i="61" l="1"/>
  <c r="K30" i="73"/>
  <c r="H32"/>
  <c r="E161" i="1"/>
  <c r="F130"/>
  <c r="E160"/>
  <c r="C156"/>
  <c r="F156" s="1"/>
  <c r="F63"/>
  <c r="C31" i="61"/>
  <c r="C160" i="1"/>
  <c r="C88"/>
  <c r="D160"/>
  <c r="D88"/>
  <c r="F88" l="1"/>
</calcChain>
</file>

<file path=xl/sharedStrings.xml><?xml version="1.0" encoding="utf-8"?>
<sst xmlns="http://schemas.openxmlformats.org/spreadsheetml/2006/main" count="1124" uniqueCount="559">
  <si>
    <t>Beruházási (felhalmozási) kiadások előirányzata beruházásonként</t>
  </si>
  <si>
    <t>Felhalmozási bevételek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</si>
  <si>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</si>
  <si>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</si>
  <si>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</si>
  <si>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</si>
  <si>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</si>
  <si>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</si>
  <si>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</si>
  <si>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</si>
  <si>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</si>
  <si>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</si>
  <si>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</si>
  <si>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</si>
  <si>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</si>
  <si>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</si>
  <si>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</si>
  <si>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</si>
  <si>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</si>
  <si>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</si>
  <si>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</si>
  <si>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</si>
  <si>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</si>
  <si>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</si>
  <si>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</si>
  <si>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</si>
  <si>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</si>
  <si>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</si>
  <si>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</si>
  <si>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</si>
  <si>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</si>
  <si>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</si>
  <si>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</si>
  <si>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</si>
  <si>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</si>
  <si>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</si>
  <si>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</si>
  <si>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</si>
  <si>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Jogcím</t>
  </si>
  <si>
    <t>Összesen:</t>
  </si>
  <si>
    <t>Bevételek</t>
  </si>
  <si>
    <t>Kiadások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</si>
  <si>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</si>
  <si>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</si>
  <si>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</si>
  <si>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</si>
  <si>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</si>
  <si>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</si>
  <si>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</si>
  <si>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Sor-
szám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</si>
  <si>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</si>
  <si>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</si>
  <si>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</si>
  <si>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</si>
  <si>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</si>
  <si>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</si>
  <si>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</si>
  <si>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</si>
  <si>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</si>
  <si>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</si>
  <si>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</si>
  <si>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</si>
  <si>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</si>
  <si>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</si>
  <si>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</si>
  <si>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</si>
  <si>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</si>
  <si>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</si>
  <si>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</si>
  <si>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</si>
  <si>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</si>
  <si>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</si>
  <si>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1.5</t>
  </si>
  <si>
    <t>1.8.</t>
  </si>
  <si>
    <t>1.9.</t>
  </si>
  <si>
    <t>1.10.</t>
  </si>
  <si>
    <t>1.11.</t>
  </si>
  <si>
    <t>2.6.</t>
  </si>
  <si>
    <t>1.12.</t>
  </si>
  <si>
    <t>2.7.</t>
  </si>
  <si>
    <t>Támogatott szervezet neve</t>
  </si>
  <si>
    <t>Támogatás célja</t>
  </si>
  <si>
    <t>30.</t>
  </si>
  <si>
    <t>31.</t>
  </si>
  <si>
    <t>32.</t>
  </si>
  <si>
    <t>33.</t>
  </si>
  <si>
    <t>Dologi  kiadások</t>
  </si>
  <si>
    <t>1.5.</t>
  </si>
  <si>
    <t>11.1.</t>
  </si>
  <si>
    <t>11.2.</t>
  </si>
  <si>
    <t>1. sz. táblázat</t>
  </si>
  <si>
    <t>2. sz. táblázat</t>
  </si>
  <si>
    <t>3. sz. táblázat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</si>
  <si>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</si>
  <si>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</si>
  <si>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</si>
  <si>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</si>
  <si>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</si>
  <si>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</si>
  <si>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</si>
  <si>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</si>
  <si>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</si>
  <si>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</si>
  <si>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</si>
  <si>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</si>
  <si>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</si>
  <si>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</si>
  <si>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</si>
  <si>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</si>
  <si>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</si>
  <si>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</si>
  <si>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</si>
  <si>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</si>
  <si>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</si>
  <si>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</si>
  <si>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</si>
  <si>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</si>
  <si>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</si>
  <si>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</si>
  <si>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</si>
  <si>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</si>
  <si>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</si>
  <si>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</si>
  <si>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</si>
  <si>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</si>
  <si>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Nem kötelező!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</si>
  <si>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</si>
  <si>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</si>
  <si>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</si>
  <si>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</si>
  <si>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</si>
  <si>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</si>
  <si>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</si>
  <si>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</si>
  <si>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</si>
  <si>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</si>
  <si>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</si>
  <si>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</si>
  <si>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</si>
  <si>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</si>
  <si>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</si>
  <si>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</si>
  <si>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</si>
  <si>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</si>
  <si>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</si>
  <si>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</si>
  <si>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</si>
  <si>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</si>
  <si>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</si>
  <si>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</si>
  <si>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</si>
  <si>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</si>
  <si>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</si>
  <si>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</si>
  <si>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</si>
  <si>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</si>
  <si>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</si>
  <si>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</si>
  <si>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</si>
  <si>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</si>
  <si>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</si>
  <si>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</si>
  <si>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</si>
  <si>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</si>
  <si>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</si>
  <si>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</si>
  <si>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4.1.1.</t>
  </si>
  <si>
    <t>4.1.2.</t>
  </si>
  <si>
    <t>4.2.</t>
  </si>
  <si>
    <t>4.3.</t>
  </si>
  <si>
    <t>4.4.</t>
  </si>
  <si>
    <t>- Vagyoni típusú adók</t>
  </si>
  <si>
    <t>- Termékek és szolgáltatások adói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</si>
  <si>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</si>
  <si>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</si>
  <si>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</si>
  <si>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</si>
  <si>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</si>
  <si>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</si>
  <si>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</si>
  <si>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</si>
  <si>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</si>
  <si>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</si>
  <si>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</si>
  <si>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</si>
  <si>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</si>
  <si>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</si>
  <si>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</si>
  <si>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</si>
  <si>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</si>
  <si>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</si>
  <si>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</si>
  <si>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</si>
  <si>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</si>
  <si>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</si>
  <si>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</si>
  <si>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</si>
  <si>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</si>
  <si>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</si>
  <si>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</si>
  <si>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</si>
  <si>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</si>
  <si>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</si>
  <si>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</si>
  <si>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</si>
  <si>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</si>
  <si>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</si>
  <si>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</si>
  <si>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</si>
  <si>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</si>
  <si>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</si>
  <si>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</si>
  <si>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</si>
  <si>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</si>
  <si>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</si>
  <si>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</si>
  <si>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</si>
  <si>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</si>
  <si>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</si>
  <si>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</si>
  <si>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</si>
  <si>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</si>
  <si>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</si>
  <si>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</si>
  <si>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</si>
  <si>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</si>
  <si>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</si>
  <si>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</si>
  <si>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</si>
  <si>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</si>
  <si>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</si>
  <si>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</si>
  <si>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</si>
  <si>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</si>
  <si>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</si>
  <si>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</si>
  <si>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</si>
  <si>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</si>
  <si>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</si>
  <si>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</si>
  <si>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</si>
  <si>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</si>
  <si>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</si>
  <si>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</si>
  <si>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</si>
  <si>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</si>
  <si>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</si>
  <si>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</si>
  <si>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</si>
  <si>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</si>
  <si>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</si>
  <si>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</si>
  <si>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</si>
  <si>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</si>
  <si>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</si>
  <si>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</si>
  <si>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</si>
  <si>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</si>
  <si>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</si>
  <si>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</si>
  <si>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</si>
  <si>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</si>
  <si>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</si>
  <si>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</si>
  <si>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</si>
  <si>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</si>
  <si>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</si>
  <si>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</si>
  <si>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</si>
  <si>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</si>
  <si>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</si>
  <si>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</si>
  <si>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</si>
  <si>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</si>
  <si>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</si>
  <si>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</si>
  <si>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</si>
  <si>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</si>
  <si>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</si>
  <si>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</si>
  <si>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</si>
  <si>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</si>
  <si>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</si>
  <si>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</si>
  <si>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</si>
  <si>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</si>
  <si>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</si>
  <si>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</si>
  <si>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</si>
  <si>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</si>
  <si>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</si>
  <si>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</si>
  <si>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</si>
  <si>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</si>
  <si>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</si>
  <si>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</si>
  <si>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</si>
  <si>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</si>
  <si>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>2.-ból EU-s támogatás</t>
  </si>
  <si>
    <t>Költségvetési bevételek összesen: (1.+3.+4.+6.+…+11.)</t>
  </si>
  <si>
    <t>Költségvetési kiadások összesen: (1.+3.+5.+...+11.)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</si>
  <si>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</si>
  <si>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</si>
  <si>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</si>
  <si>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</si>
  <si>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</si>
  <si>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</si>
  <si>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</si>
  <si>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</si>
  <si>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</si>
  <si>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</si>
  <si>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</si>
  <si>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</si>
  <si>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</si>
  <si>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t>4.1.3.</t>
  </si>
  <si>
    <t>- Értékesítési és forgalmi adók (iparűzési adó)</t>
  </si>
  <si>
    <t>Helyi adók  (4.1.1.+...+4.1.3.)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</si>
  <si>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</si>
  <si>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</si>
  <si>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</si>
  <si>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</si>
  <si>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</si>
  <si>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</si>
  <si>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</si>
  <si>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</si>
  <si>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</si>
  <si>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</si>
  <si>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</si>
  <si>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</si>
  <si>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</si>
  <si>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</si>
  <si>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</si>
  <si>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</si>
  <si>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</si>
  <si>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</si>
  <si>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</si>
  <si>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</si>
  <si>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</si>
  <si>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</si>
  <si>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</si>
  <si>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</si>
  <si>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</si>
  <si>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</si>
  <si>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</si>
  <si>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</si>
  <si>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</si>
  <si>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</si>
  <si>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</si>
  <si>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</si>
  <si>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</si>
  <si>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</si>
  <si>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</si>
  <si>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</si>
  <si>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</si>
  <si>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</si>
  <si>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</si>
  <si>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</si>
  <si>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</si>
  <si>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</si>
  <si>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</si>
  <si>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Finanszírozási bevételek, kiadások egyenlege (finanszírozási bevételek 17. sor - finanszírozási kiadások 10. sor)
 (+/-)</t>
  </si>
  <si>
    <t>6.-ból EU-s támogatás (közvetlen)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</si>
  <si>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</si>
  <si>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</si>
  <si>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</si>
  <si>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</si>
  <si>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</si>
  <si>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>A</t>
  </si>
  <si>
    <t>B</t>
  </si>
  <si>
    <t>C</t>
  </si>
  <si>
    <t>E</t>
  </si>
  <si>
    <t>D</t>
  </si>
  <si>
    <t>F</t>
  </si>
  <si>
    <t>F=(B-D-E)</t>
  </si>
  <si>
    <t>G</t>
  </si>
  <si>
    <t>H</t>
  </si>
  <si>
    <t xml:space="preserve">   </t>
  </si>
  <si>
    <t xml:space="preserve">   Egyéb belső finanszírozási bevételek-államháztartáson belüli megelőlegezések</t>
  </si>
  <si>
    <t>Települési önkományzatok egyes köznevelési feladatainak támogatása</t>
  </si>
  <si>
    <t>Települési önkományzatok szociális, gyermekjóléti és gyermekétkeztetési feladatainak támogatása</t>
  </si>
  <si>
    <t>Települési önkormányzatok kulturális feladatainak támogatása</t>
  </si>
  <si>
    <t>működési támogatás</t>
  </si>
  <si>
    <t>Eredeti előirányzat</t>
  </si>
  <si>
    <t>Módosított előirányzat</t>
  </si>
  <si>
    <t>Teljesítés</t>
  </si>
  <si>
    <t>Teljesítés %-a</t>
  </si>
  <si>
    <t>0</t>
  </si>
  <si>
    <t>Sorszám</t>
  </si>
  <si>
    <t>2015. évi</t>
  </si>
  <si>
    <t>Módisított előirányzat</t>
  </si>
  <si>
    <t>I</t>
  </si>
  <si>
    <t>J</t>
  </si>
  <si>
    <t>K</t>
  </si>
  <si>
    <t>PÉNZESZKÖZÖK VÁLTOZÁSÁNAK LEVEZETÉSE</t>
  </si>
  <si>
    <t>Összeg  ( E Ft )</t>
  </si>
  <si>
    <r>
      <t xml:space="preserve"> </t>
    </r>
    <r>
      <rPr>
        <sz val="10"/>
        <rFont val="Times New Roman CE"/>
        <family val="1"/>
        <charset val="238"/>
      </rPr>
      <t>Bankszámlák egyenlege</t>
    </r>
  </si>
  <si>
    <r>
      <t xml:space="preserve"> </t>
    </r>
    <r>
      <rPr>
        <sz val="10"/>
        <rFont val="Times New Roman CE"/>
        <family val="1"/>
        <charset val="238"/>
      </rPr>
      <t>Pénztárak és betétkönyvek egyenlege</t>
    </r>
  </si>
  <si>
    <t>Bevételek   ( + )</t>
  </si>
  <si>
    <t>Kiadások    ( - )</t>
  </si>
  <si>
    <t>Adatok: ezer forintban!</t>
  </si>
  <si>
    <t>ESZKÖZÖK</t>
  </si>
  <si>
    <t>Bruttó</t>
  </si>
  <si>
    <t xml:space="preserve">Könyv szerinti </t>
  </si>
  <si>
    <t xml:space="preserve">Becsült </t>
  </si>
  <si>
    <t>állományi érték</t>
  </si>
  <si>
    <t xml:space="preserve">A </t>
  </si>
  <si>
    <t xml:space="preserve"> I. Immateriális javak </t>
  </si>
  <si>
    <t>01.</t>
  </si>
  <si>
    <t>II. Tárgyi eszközök (03+08+13+18+23)</t>
  </si>
  <si>
    <t>02.</t>
  </si>
  <si>
    <t>1. Ingatlanok és kapcsolódó vagyoni értékű jogok   (04+05+06+07)</t>
  </si>
  <si>
    <t>03.</t>
  </si>
  <si>
    <t>1.1. Forgalomképtelen ingatlanok és kapcsolódó vagyoni értékű jogok</t>
  </si>
  <si>
    <t>04.</t>
  </si>
  <si>
    <t>1.2. Nemzetgazdasági szempontból kiemelt jelentőségű ingatlanok és kapcsolódó 
       vagyoni értékű jogok</t>
  </si>
  <si>
    <t>05.</t>
  </si>
  <si>
    <t>1.3. Korlátozottan forgalomképes ingatlanok és kapcsolódó vagyoni értékű jogok</t>
  </si>
  <si>
    <t>06.</t>
  </si>
  <si>
    <t>1.4. Üzleti ingatlanok és kapcsolódó vagyoni értékű jogok</t>
  </si>
  <si>
    <t>07.</t>
  </si>
  <si>
    <t>2. Gépek, berendezések, felszerelések, járművek (09+10+11+12)</t>
  </si>
  <si>
    <t>08.</t>
  </si>
  <si>
    <t>2.1. Forgalomképtelen gépek, berendezések, felszerelések, járművek</t>
  </si>
  <si>
    <t>09.</t>
  </si>
  <si>
    <t>2.2. Nemzetgazdasági szempontból kiemelt jelentőségű gépek, berendezések, 
       felszerelések, járművek</t>
  </si>
  <si>
    <t>2.3. Korlátozottan forgalomképes gépek, berendezések, felszerelések, járművek</t>
  </si>
  <si>
    <t>2.4. Üzleti gépek, berendezések, felszerelések, járművek</t>
  </si>
  <si>
    <t>3. Tenyészállatok (14+15+16+17)</t>
  </si>
  <si>
    <t>3.1. Forgalomképtelen tenyészállatok</t>
  </si>
  <si>
    <t>3.2. Nemzetgazdasági szempontból kiemelt jelentőségű tenyészállatok</t>
  </si>
  <si>
    <t>3.3. Korlátozottan forgalomképes tenyészállatok</t>
  </si>
  <si>
    <t>3.4. Üzleti tenyészállatok</t>
  </si>
  <si>
    <t>4. Beruházások, felújítások (19+20+21+22)</t>
  </si>
  <si>
    <t>4.1. Forgalomképtelen beruházások, felújítások</t>
  </si>
  <si>
    <t>4.2. Nemzetgazdasági szempontból kiemelt jelentőségű beruházások, felújítások</t>
  </si>
  <si>
    <t>4.3. Korlátozottan forgalomképes beruházások, felújítások</t>
  </si>
  <si>
    <t>4.4. Üzleti beruházások, felújítások</t>
  </si>
  <si>
    <t>5. Tárgyi eszközök értékhelyesbítése (24+25+26+27)</t>
  </si>
  <si>
    <t>5.1. Forgalomképtelen tárgyi eszközök értékhelyesbítése</t>
  </si>
  <si>
    <t>5.2. Nemzetgazdasági szempontból kiemelt jelentőségű tárgyi eszközök 
       értékhelyesbítése</t>
  </si>
  <si>
    <t>5.3. Korlátozottan forgalomképes tárgyi eszközök értékhelyesbítése</t>
  </si>
  <si>
    <t>5.4. Üzleti tárgyi eszközök értékhelyesbítése</t>
  </si>
  <si>
    <t>III. Befektetett pénzügyi eszközök (29+34+39)</t>
  </si>
  <si>
    <t>1. Tartós részesedések (30+31+32+33)</t>
  </si>
  <si>
    <t>1.1. Forgalomképtelen tartós részesedések</t>
  </si>
  <si>
    <t>1.2. Nemzetgazdasági szempontból kiemelt jelentőségű tartós részesedések</t>
  </si>
  <si>
    <t>1.3. Korlátozottan forgalomképes tartós részesedések</t>
  </si>
  <si>
    <t>1.4. Üzleti tartós részesedések</t>
  </si>
  <si>
    <t>2. Tartós hitelviszonyt megtestesítő értékpapírok (35+36+37+38)</t>
  </si>
  <si>
    <t>34.</t>
  </si>
  <si>
    <t>2.1. Forgalomképtelen tartós hitelviszonyt megtestesítő értékpapírok</t>
  </si>
  <si>
    <t>35.</t>
  </si>
  <si>
    <t>2.2. Nemzetgazdasági szempontból kiemelt jelentőségű tartós hitelviszonyt 
       megtestesítő értékpapírok</t>
  </si>
  <si>
    <t>36.</t>
  </si>
  <si>
    <t>2.3. Korlátozottan forgalomképes tartós hitelviszonyt megtestesítő értékpapírok</t>
  </si>
  <si>
    <t>37.</t>
  </si>
  <si>
    <t>2.4. Üzleti tartós hitelviszonyt megtestesítő értékpapírok</t>
  </si>
  <si>
    <t>38.</t>
  </si>
  <si>
    <t>3. Befektetett pénzügyi eszközök értékhelyesbítése (40+41+42+43)</t>
  </si>
  <si>
    <t>39.</t>
  </si>
  <si>
    <t>3.1. Forgalomképtelen befektetett pénzügyi eszközök értékhelyesbítése</t>
  </si>
  <si>
    <t>40.</t>
  </si>
  <si>
    <t>3.2. Nemzetgazdasági szempontból kiemelt jelentőségű befektetett pénzügyi 
       eszközök értékhelyesbítése</t>
  </si>
  <si>
    <t>41.</t>
  </si>
  <si>
    <t>3.3. Korlátozottan forgalomképes befektetett pénzügyi eszközök értékhelyesbítése</t>
  </si>
  <si>
    <t>42.</t>
  </si>
  <si>
    <t>3.4. Üzleti befektetett pénzügyi eszközök értékhelyesbítése</t>
  </si>
  <si>
    <t>43.</t>
  </si>
  <si>
    <t>IV. Koncesszióba, vagyonkezelésbe adott eszközök</t>
  </si>
  <si>
    <t>44.</t>
  </si>
  <si>
    <t>A) NEMZETI VAGYONBA TARTOZÓ BEFEKTETETT ESZKÖZÖK 
     (01+02+28+44)</t>
  </si>
  <si>
    <t>45.</t>
  </si>
  <si>
    <t>I. Készletek</t>
  </si>
  <si>
    <t>46.</t>
  </si>
  <si>
    <t>II. Értékpapírok</t>
  </si>
  <si>
    <t>47.</t>
  </si>
  <si>
    <t>B) NEMZETI VAGYONBA TARTOZÓ FORGÓESZKÖZÖK (46+47)</t>
  </si>
  <si>
    <t>48.</t>
  </si>
  <si>
    <t>I. Lekötött bankbetétek</t>
  </si>
  <si>
    <t>49.</t>
  </si>
  <si>
    <t>II. Pénztárak, csekkek, betétkönyvek</t>
  </si>
  <si>
    <t>50.</t>
  </si>
  <si>
    <t>III. Forintszámlák</t>
  </si>
  <si>
    <t>51.</t>
  </si>
  <si>
    <t>IV. Devizaszámlák</t>
  </si>
  <si>
    <t>52.</t>
  </si>
  <si>
    <t>C) PÉNZESZKÖZÖK (49+50+51+52)</t>
  </si>
  <si>
    <t>53.</t>
  </si>
  <si>
    <t>I. Költségvetési évben esedékes követelések</t>
  </si>
  <si>
    <t>54.</t>
  </si>
  <si>
    <t>II. Költségvetési évet követően esedékes követelések</t>
  </si>
  <si>
    <t>55.</t>
  </si>
  <si>
    <t>III. Követelés jellegű sajátos elszámolások</t>
  </si>
  <si>
    <t>56.</t>
  </si>
  <si>
    <t>D) KÖVETELÉSEK (54+55+56)</t>
  </si>
  <si>
    <t>57.</t>
  </si>
  <si>
    <t>I. December havi illetmények, munkabérek elszámolása</t>
  </si>
  <si>
    <t>58.</t>
  </si>
  <si>
    <t>II. Utalványok, bérletek és más hasonló, készpénz-helyettesítő fizetési 
     eszköznek nem minősülő eszközök elszámolásai</t>
  </si>
  <si>
    <t>59.</t>
  </si>
  <si>
    <t>E) EGYÉB SAJÁTOS ESZKÖZOLDALI ELSZÁMOLÁSOK (58+59)</t>
  </si>
  <si>
    <t>60.</t>
  </si>
  <si>
    <t>F) AKTÍV IDŐBELI ELHATÁROLÁSOK</t>
  </si>
  <si>
    <t>61.</t>
  </si>
  <si>
    <t>ESZKÖZÖK ÖSSZESEN  (45+48+53+57+60+61)</t>
  </si>
  <si>
    <t>62.</t>
  </si>
  <si>
    <t>FORRÁSOK ÖSSZESEN  (07+11+12+13)</t>
  </si>
  <si>
    <t>J) PASSZÍV IDŐBELI ELHATÁROLÁSOK</t>
  </si>
  <si>
    <t>I) KINCSTÁRI SZÁMLAVEZETÉSSEL KAPCSOLATOS ELSZÁMOLÁSOK</t>
  </si>
  <si>
    <t>H) KÖTELEZETTSÉGEK (08+09+10)</t>
  </si>
  <si>
    <t>III. Kötelezettség jellegű sajátos elszámolások</t>
  </si>
  <si>
    <t>II. Költségvetési évet követően esedékes kötelezettségek</t>
  </si>
  <si>
    <t>I. Költségvetési évben esedékes kötelezettségek</t>
  </si>
  <si>
    <t>G) SAJÁT TŐKE (01+….+06)</t>
  </si>
  <si>
    <t>VI. Mérleg szerinti eredmény</t>
  </si>
  <si>
    <t>V. Eszközök értékhelyesbítésének forrása</t>
  </si>
  <si>
    <t>IV. Felhalmozott eredmény</t>
  </si>
  <si>
    <t>III. Egyéb eszközök induláskori értéke és változásai</t>
  </si>
  <si>
    <t>II. Nemzeti vagyon változásai</t>
  </si>
  <si>
    <t>I. Nemzeti vagyon induláskori értéke</t>
  </si>
  <si>
    <t>állományi 
érték</t>
  </si>
  <si>
    <t>FORRÁSOK</t>
  </si>
  <si>
    <t>VAGYONKIMUTATÁS
a könyvviteli mérlegben értékkel szereplő forrásokról</t>
  </si>
  <si>
    <t xml:space="preserve">Módosíott előirányzat   </t>
  </si>
  <si>
    <t xml:space="preserve">Teljesítés   </t>
  </si>
  <si>
    <t>adatok Ezer forintban</t>
  </si>
  <si>
    <t>2016. évi</t>
  </si>
  <si>
    <t xml:space="preserve"> forintban</t>
  </si>
  <si>
    <t xml:space="preserve">2016. évi </t>
  </si>
  <si>
    <t>2016. évi módosított előírányzat</t>
  </si>
  <si>
    <t>2016. évi teljesítés</t>
  </si>
  <si>
    <t>Lakástámogatás</t>
  </si>
  <si>
    <t>Lakóház vásárlás</t>
  </si>
  <si>
    <t>2016</t>
  </si>
  <si>
    <t>1000000</t>
  </si>
  <si>
    <t>2016.évi ei.</t>
  </si>
  <si>
    <t>Kasza vásárlás</t>
  </si>
  <si>
    <t>375000</t>
  </si>
  <si>
    <t>Fóliasátor vásárlás</t>
  </si>
  <si>
    <t>310000</t>
  </si>
  <si>
    <t>Aszalószekrény vásárlás</t>
  </si>
  <si>
    <t>Trapézlemez</t>
  </si>
  <si>
    <t>Terasztető készités</t>
  </si>
  <si>
    <t>760562</t>
  </si>
  <si>
    <t>523310</t>
  </si>
  <si>
    <t>1437042</t>
  </si>
  <si>
    <t>2016. évi általános működés és ágazati feladatok támogatásának alakulása jogcímenként</t>
  </si>
  <si>
    <t>2016. évi támogatás összesen</t>
  </si>
  <si>
    <t>20156 évi módosított előirányzat</t>
  </si>
  <si>
    <t>2016. év teljesítés</t>
  </si>
  <si>
    <t>2016. évben céljelleggel juttatott támogatásokról</t>
  </si>
  <si>
    <t>2016. évi módosított előirányzat</t>
  </si>
  <si>
    <t xml:space="preserve"> forintban !</t>
  </si>
  <si>
    <t>Faluvédő  Egyesület támogatás</t>
  </si>
  <si>
    <t>Pénzkészlet 2016.január 1.-én nyitó</t>
  </si>
  <si>
    <t>Záró pénzkészlet 2016.december 31.-én</t>
  </si>
  <si>
    <t>Adatok: forintban!</t>
  </si>
  <si>
    <t>2.2 sz. melléklet az 5/2017(IV.30.) sz. önkormányzati rendelethez</t>
  </si>
  <si>
    <t>8. melléklet  az 5/2017. (IV.30.) sz. önkormányzati rendelethez</t>
  </si>
</sst>
</file>

<file path=xl/styles.xml><?xml version="1.0" encoding="utf-8"?>
<styleSheet xmlns="http://schemas.openxmlformats.org/spreadsheetml/2006/main">
  <numFmts count="7">
    <numFmt numFmtId="43" formatCode="_-* #,##0.00\ _F_t_-;\-* #,##0.00\ _F_t_-;_-* &quot;-&quot;??\ _F_t_-;_-@_-"/>
    <numFmt numFmtId="164" formatCode="#,###"/>
    <numFmt numFmtId="165" formatCode="0.0%"/>
    <numFmt numFmtId="166" formatCode="#,###__"/>
    <numFmt numFmtId="167" formatCode="00"/>
    <numFmt numFmtId="168" formatCode="#,###__;\-#,###__"/>
    <numFmt numFmtId="169" formatCode="#,###\ _F_t;\-#,###\ _F_t"/>
  </numFmts>
  <fonts count="44">
    <font>
      <sz val="10"/>
      <name val="Times New Roman CE"/>
      <charset val="238"/>
    </font>
    <font>
      <sz val="10"/>
      <name val="Times New Roman CE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8"/>
      <name val="Times New Roman"/>
      <family val="1"/>
    </font>
    <font>
      <b/>
      <i/>
      <sz val="9"/>
      <name val="Times New Roman CE"/>
      <charset val="238"/>
    </font>
    <font>
      <b/>
      <sz val="10"/>
      <name val="Times New Roman"/>
      <family val="1"/>
      <charset val="238"/>
    </font>
    <font>
      <b/>
      <sz val="14"/>
      <color rgb="FFFF0000"/>
      <name val="Times New Roman CE"/>
      <charset val="238"/>
    </font>
    <font>
      <sz val="10"/>
      <name val="Wingdings"/>
      <charset val="2"/>
    </font>
    <font>
      <sz val="9"/>
      <name val="Times New Roman CE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</font>
    <font>
      <sz val="7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7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4">
    <xf numFmtId="0" fontId="0" fillId="0" borderId="0" xfId="0"/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vertical="center" wrapText="1"/>
    </xf>
    <xf numFmtId="0" fontId="17" fillId="0" borderId="1" xfId="3" applyFont="1" applyFill="1" applyBorder="1" applyAlignment="1" applyProtection="1">
      <alignment horizontal="left" vertical="center" wrapText="1" indent="1"/>
    </xf>
    <xf numFmtId="0" fontId="17" fillId="0" borderId="2" xfId="3" applyFont="1" applyFill="1" applyBorder="1" applyAlignment="1" applyProtection="1">
      <alignment horizontal="left" vertical="center" wrapText="1" indent="1"/>
    </xf>
    <xf numFmtId="0" fontId="17" fillId="0" borderId="3" xfId="3" applyFont="1" applyFill="1" applyBorder="1" applyAlignment="1" applyProtection="1">
      <alignment horizontal="left" vertical="center" wrapText="1" indent="1"/>
    </xf>
    <xf numFmtId="0" fontId="17" fillId="0" borderId="4" xfId="3" applyFont="1" applyFill="1" applyBorder="1" applyAlignment="1" applyProtection="1">
      <alignment horizontal="left" vertical="center" wrapText="1" indent="1"/>
    </xf>
    <xf numFmtId="0" fontId="17" fillId="0" borderId="5" xfId="3" applyFont="1" applyFill="1" applyBorder="1" applyAlignment="1" applyProtection="1">
      <alignment horizontal="left" vertical="center" wrapText="1" indent="1"/>
    </xf>
    <xf numFmtId="0" fontId="17" fillId="0" borderId="6" xfId="3" applyFont="1" applyFill="1" applyBorder="1" applyAlignment="1" applyProtection="1">
      <alignment horizontal="left" vertical="center" wrapText="1" indent="1"/>
    </xf>
    <xf numFmtId="49" fontId="17" fillId="0" borderId="7" xfId="3" applyNumberFormat="1" applyFont="1" applyFill="1" applyBorder="1" applyAlignment="1" applyProtection="1">
      <alignment horizontal="left" vertical="center" wrapText="1" indent="1"/>
    </xf>
    <xf numFmtId="49" fontId="17" fillId="0" borderId="8" xfId="3" applyNumberFormat="1" applyFont="1" applyFill="1" applyBorder="1" applyAlignment="1" applyProtection="1">
      <alignment horizontal="left" vertical="center" wrapText="1" indent="1"/>
    </xf>
    <xf numFmtId="49" fontId="17" fillId="0" borderId="9" xfId="3" applyNumberFormat="1" applyFont="1" applyFill="1" applyBorder="1" applyAlignment="1" applyProtection="1">
      <alignment horizontal="left" vertical="center" wrapText="1" indent="1"/>
    </xf>
    <xf numFmtId="49" fontId="17" fillId="0" borderId="10" xfId="3" applyNumberFormat="1" applyFont="1" applyFill="1" applyBorder="1" applyAlignment="1" applyProtection="1">
      <alignment horizontal="left" vertical="center" wrapText="1" indent="1"/>
    </xf>
    <xf numFmtId="49" fontId="17" fillId="0" borderId="11" xfId="3" applyNumberFormat="1" applyFont="1" applyFill="1" applyBorder="1" applyAlignment="1" applyProtection="1">
      <alignment horizontal="left" vertical="center" wrapText="1" indent="1"/>
    </xf>
    <xf numFmtId="49" fontId="17" fillId="0" borderId="12" xfId="3" applyNumberFormat="1" applyFont="1" applyFill="1" applyBorder="1" applyAlignment="1" applyProtection="1">
      <alignment horizontal="left" vertical="center" wrapText="1" indent="1"/>
    </xf>
    <xf numFmtId="0" fontId="17" fillId="0" borderId="0" xfId="3" applyFont="1" applyFill="1" applyBorder="1" applyAlignment="1" applyProtection="1">
      <alignment horizontal="left" vertical="center" wrapText="1" indent="1"/>
    </xf>
    <xf numFmtId="0" fontId="15" fillId="0" borderId="13" xfId="3" applyFont="1" applyFill="1" applyBorder="1" applyAlignment="1" applyProtection="1">
      <alignment horizontal="left" vertical="center" wrapText="1" indent="1"/>
    </xf>
    <xf numFmtId="0" fontId="15" fillId="0" borderId="14" xfId="3" applyFont="1" applyFill="1" applyBorder="1" applyAlignment="1" applyProtection="1">
      <alignment horizontal="left" vertical="center" wrapText="1" indent="1"/>
    </xf>
    <xf numFmtId="0" fontId="15" fillId="0" borderId="15" xfId="3" applyFont="1" applyFill="1" applyBorder="1" applyAlignment="1" applyProtection="1">
      <alignment horizontal="left" vertical="center" wrapText="1" indent="1"/>
    </xf>
    <xf numFmtId="164" fontId="17" fillId="0" borderId="2" xfId="0" applyNumberFormat="1" applyFont="1" applyFill="1" applyBorder="1" applyAlignment="1" applyProtection="1">
      <alignment vertical="center" wrapText="1"/>
      <protection locked="0"/>
    </xf>
    <xf numFmtId="164" fontId="17" fillId="0" borderId="6" xfId="0" applyNumberFormat="1" applyFont="1" applyFill="1" applyBorder="1" applyAlignment="1" applyProtection="1">
      <alignment vertical="center" wrapText="1"/>
      <protection locked="0"/>
    </xf>
    <xf numFmtId="0" fontId="15" fillId="0" borderId="14" xfId="3" applyFont="1" applyFill="1" applyBorder="1" applyAlignment="1" applyProtection="1">
      <alignment vertical="center" wrapText="1"/>
    </xf>
    <xf numFmtId="0" fontId="15" fillId="0" borderId="19" xfId="3" applyFont="1" applyFill="1" applyBorder="1" applyAlignment="1" applyProtection="1">
      <alignment vertical="center" wrapText="1"/>
    </xf>
    <xf numFmtId="0" fontId="24" fillId="0" borderId="4" xfId="0" applyFont="1" applyBorder="1" applyAlignment="1" applyProtection="1">
      <alignment horizontal="left" vertical="center" indent="1"/>
      <protection locked="0"/>
    </xf>
    <xf numFmtId="3" fontId="24" fillId="0" borderId="20" xfId="0" applyNumberFormat="1" applyFont="1" applyBorder="1" applyAlignment="1" applyProtection="1">
      <alignment horizontal="right" vertical="center" indent="1"/>
      <protection locked="0"/>
    </xf>
    <xf numFmtId="0" fontId="24" fillId="0" borderId="2" xfId="0" applyFont="1" applyBorder="1" applyAlignment="1" applyProtection="1">
      <alignment horizontal="left" vertical="center" indent="1"/>
      <protection locked="0"/>
    </xf>
    <xf numFmtId="3" fontId="24" fillId="0" borderId="16" xfId="0" applyNumberFormat="1" applyFont="1" applyBorder="1" applyAlignment="1" applyProtection="1">
      <alignment horizontal="right" vertical="center" indent="1"/>
      <protection locked="0"/>
    </xf>
    <xf numFmtId="0" fontId="24" fillId="0" borderId="6" xfId="0" applyFont="1" applyBorder="1" applyAlignment="1" applyProtection="1">
      <alignment horizontal="left" vertical="center" indent="1"/>
      <protection locked="0"/>
    </xf>
    <xf numFmtId="0" fontId="15" fillId="0" borderId="13" xfId="3" applyFont="1" applyFill="1" applyBorder="1" applyAlignment="1" applyProtection="1">
      <alignment horizontal="center" vertical="center" wrapText="1"/>
    </xf>
    <xf numFmtId="0" fontId="15" fillId="0" borderId="14" xfId="3" applyFont="1" applyFill="1" applyBorder="1" applyAlignment="1" applyProtection="1">
      <alignment horizontal="center" vertical="center" wrapText="1"/>
    </xf>
    <xf numFmtId="0" fontId="15" fillId="0" borderId="21" xfId="3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vertical="center" wrapText="1"/>
    </xf>
    <xf numFmtId="0" fontId="7" fillId="0" borderId="21" xfId="3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4" fontId="17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13" fillId="0" borderId="0" xfId="0" applyFont="1" applyFill="1" applyAlignment="1">
      <alignment vertical="center"/>
    </xf>
    <xf numFmtId="164" fontId="22" fillId="0" borderId="2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164" fontId="5" fillId="0" borderId="0" xfId="0" applyNumberFormat="1" applyFont="1" applyFill="1" applyAlignment="1" applyProtection="1">
      <alignment horizontal="right" wrapText="1"/>
    </xf>
    <xf numFmtId="164" fontId="7" fillId="0" borderId="21" xfId="0" applyNumberFormat="1" applyFont="1" applyFill="1" applyBorder="1" applyAlignment="1" applyProtection="1">
      <alignment horizontal="center" vertical="center" wrapText="1"/>
    </xf>
    <xf numFmtId="164" fontId="15" fillId="0" borderId="22" xfId="0" applyNumberFormat="1" applyFont="1" applyFill="1" applyBorder="1" applyAlignment="1" applyProtection="1">
      <alignment horizontal="center" vertical="center" wrapText="1"/>
    </xf>
    <xf numFmtId="164" fontId="15" fillId="0" borderId="23" xfId="0" applyNumberFormat="1" applyFont="1" applyFill="1" applyBorder="1" applyAlignment="1" applyProtection="1">
      <alignment horizontal="center" vertical="center" wrapText="1"/>
    </xf>
    <xf numFmtId="164" fontId="15" fillId="0" borderId="24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17" fillId="0" borderId="16" xfId="0" applyNumberFormat="1" applyFont="1" applyFill="1" applyBorder="1" applyAlignment="1" applyProtection="1">
      <alignment vertical="center" wrapText="1"/>
    </xf>
    <xf numFmtId="164" fontId="17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0" borderId="18" xfId="0" applyNumberFormat="1" applyFont="1" applyFill="1" applyBorder="1" applyAlignment="1" applyProtection="1">
      <alignment vertical="center" wrapText="1"/>
    </xf>
    <xf numFmtId="164" fontId="15" fillId="0" borderId="14" xfId="0" applyNumberFormat="1" applyFont="1" applyFill="1" applyBorder="1" applyAlignment="1" applyProtection="1">
      <alignment vertical="center" wrapText="1"/>
    </xf>
    <xf numFmtId="164" fontId="15" fillId="0" borderId="21" xfId="0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Alignment="1">
      <alignment vertical="center" wrapText="1"/>
    </xf>
    <xf numFmtId="164" fontId="24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3" fontId="24" fillId="0" borderId="16" xfId="0" applyNumberFormat="1" applyFont="1" applyFill="1" applyBorder="1" applyAlignment="1" applyProtection="1">
      <alignment horizontal="right" vertical="center" indent="1"/>
      <protection locked="0"/>
    </xf>
    <xf numFmtId="3" fontId="24" fillId="0" borderId="18" xfId="0" applyNumberFormat="1" applyFont="1" applyFill="1" applyBorder="1" applyAlignment="1" applyProtection="1">
      <alignment horizontal="right" vertical="center" indent="1"/>
      <protection locked="0"/>
    </xf>
    <xf numFmtId="0" fontId="21" fillId="0" borderId="33" xfId="0" applyFont="1" applyFill="1" applyBorder="1" applyAlignment="1" applyProtection="1">
      <alignment horizontal="left" vertical="center" wrapText="1"/>
      <protection locked="0"/>
    </xf>
    <xf numFmtId="0" fontId="21" fillId="0" borderId="34" xfId="0" applyFont="1" applyFill="1" applyBorder="1" applyAlignment="1" applyProtection="1">
      <alignment horizontal="left" vertical="center" wrapText="1"/>
      <protection locked="0"/>
    </xf>
    <xf numFmtId="0" fontId="21" fillId="0" borderId="35" xfId="0" applyFont="1" applyFill="1" applyBorder="1" applyAlignment="1" applyProtection="1">
      <alignment horizontal="left" vertical="center" wrapText="1"/>
      <protection locked="0"/>
    </xf>
    <xf numFmtId="164" fontId="15" fillId="2" borderId="14" xfId="0" applyNumberFormat="1" applyFont="1" applyFill="1" applyBorder="1" applyAlignment="1" applyProtection="1">
      <alignment vertical="center" wrapText="1"/>
    </xf>
    <xf numFmtId="164" fontId="17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14" xfId="3" applyFont="1" applyFill="1" applyBorder="1" applyAlignment="1" applyProtection="1">
      <alignment horizontal="left" vertical="center" wrapText="1" indent="1"/>
    </xf>
    <xf numFmtId="164" fontId="23" fillId="0" borderId="13" xfId="0" applyNumberFormat="1" applyFont="1" applyFill="1" applyBorder="1" applyAlignment="1" applyProtection="1">
      <alignment horizontal="left" vertical="center" wrapText="1" indent="1"/>
    </xf>
    <xf numFmtId="164" fontId="24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2" xfId="3" applyFont="1" applyFill="1" applyBorder="1" applyAlignment="1" applyProtection="1">
      <alignment horizontal="left" indent="6"/>
    </xf>
    <xf numFmtId="0" fontId="17" fillId="0" borderId="2" xfId="3" applyFont="1" applyFill="1" applyBorder="1" applyAlignment="1" applyProtection="1">
      <alignment horizontal="left" vertical="center" wrapText="1" indent="6"/>
    </xf>
    <xf numFmtId="0" fontId="17" fillId="0" borderId="6" xfId="3" applyFont="1" applyFill="1" applyBorder="1" applyAlignment="1" applyProtection="1">
      <alignment horizontal="left" vertical="center" wrapText="1" indent="6"/>
    </xf>
    <xf numFmtId="0" fontId="28" fillId="0" borderId="13" xfId="0" applyFont="1" applyFill="1" applyBorder="1" applyAlignment="1" applyProtection="1">
      <alignment horizontal="center" vertical="center" wrapText="1"/>
    </xf>
    <xf numFmtId="0" fontId="28" fillId="0" borderId="21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7" fillId="0" borderId="13" xfId="0" applyNumberFormat="1" applyFont="1" applyFill="1" applyBorder="1" applyAlignment="1" applyProtection="1">
      <alignment horizontal="center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164" fontId="7" fillId="0" borderId="13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24" fillId="0" borderId="11" xfId="0" applyFont="1" applyBorder="1" applyAlignment="1" applyProtection="1">
      <alignment horizontal="right" vertical="center" indent="1"/>
    </xf>
    <xf numFmtId="0" fontId="24" fillId="0" borderId="8" xfId="0" applyFont="1" applyBorder="1" applyAlignment="1" applyProtection="1">
      <alignment horizontal="right" vertical="center" indent="1"/>
    </xf>
    <xf numFmtId="0" fontId="24" fillId="0" borderId="10" xfId="0" applyFont="1" applyBorder="1" applyAlignment="1" applyProtection="1">
      <alignment horizontal="right" vertical="center" indent="1"/>
    </xf>
    <xf numFmtId="164" fontId="11" fillId="3" borderId="25" xfId="0" applyNumberFormat="1" applyFont="1" applyFill="1" applyBorder="1" applyAlignment="1" applyProtection="1">
      <alignment horizontal="left" vertical="center" wrapText="1" indent="2"/>
    </xf>
    <xf numFmtId="3" fontId="26" fillId="0" borderId="21" xfId="0" applyNumberFormat="1" applyFont="1" applyFill="1" applyBorder="1" applyAlignment="1" applyProtection="1">
      <alignment horizontal="right" vertical="center" indent="1"/>
    </xf>
    <xf numFmtId="164" fontId="17" fillId="0" borderId="43" xfId="3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44" xfId="3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45" xfId="3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15" xfId="0" applyFont="1" applyFill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left" vertical="center" wrapText="1" indent="1"/>
    </xf>
    <xf numFmtId="0" fontId="21" fillId="0" borderId="2" xfId="0" applyFont="1" applyBorder="1" applyAlignment="1" applyProtection="1">
      <alignment horizontal="left" vertical="center" wrapText="1" indent="1"/>
    </xf>
    <xf numFmtId="0" fontId="21" fillId="0" borderId="6" xfId="0" applyFont="1" applyBorder="1" applyAlignment="1" applyProtection="1">
      <alignment horizontal="left" vertical="center" wrapText="1" indent="1"/>
    </xf>
    <xf numFmtId="0" fontId="22" fillId="0" borderId="22" xfId="0" applyFont="1" applyBorder="1" applyAlignment="1" applyProtection="1">
      <alignment horizontal="left" vertical="center" wrapText="1" indent="1"/>
    </xf>
    <xf numFmtId="164" fontId="15" fillId="0" borderId="32" xfId="3" applyNumberFormat="1" applyFont="1" applyFill="1" applyBorder="1" applyAlignment="1" applyProtection="1">
      <alignment horizontal="right" vertical="center" wrapText="1" indent="1"/>
    </xf>
    <xf numFmtId="164" fontId="15" fillId="0" borderId="21" xfId="3" applyNumberFormat="1" applyFont="1" applyFill="1" applyBorder="1" applyAlignment="1" applyProtection="1">
      <alignment horizontal="right" vertical="center" wrapText="1" indent="1"/>
    </xf>
    <xf numFmtId="164" fontId="17" fillId="0" borderId="20" xfId="3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6" xfId="3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9" xfId="3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8" xfId="3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16" xfId="3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21" xfId="3" applyNumberFormat="1" applyFont="1" applyFill="1" applyBorder="1" applyAlignment="1" applyProtection="1">
      <alignment horizontal="right" vertical="center" wrapText="1" indent="1"/>
    </xf>
    <xf numFmtId="164" fontId="6" fillId="0" borderId="0" xfId="3" applyNumberFormat="1" applyFont="1" applyFill="1" applyBorder="1" applyAlignment="1" applyProtection="1">
      <alignment horizontal="right" vertical="center" wrapText="1" indent="1"/>
    </xf>
    <xf numFmtId="164" fontId="17" fillId="0" borderId="31" xfId="3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1" xfId="0" applyNumberFormat="1" applyFont="1" applyBorder="1" applyAlignment="1" applyProtection="1">
      <alignment horizontal="right" vertical="center" wrapText="1" indent="1"/>
    </xf>
    <xf numFmtId="164" fontId="17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4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14" xfId="0" applyNumberFormat="1" applyFont="1" applyFill="1" applyBorder="1" applyAlignment="1" applyProtection="1">
      <alignment horizontal="right" vertical="center" wrapText="1" indent="1"/>
    </xf>
    <xf numFmtId="164" fontId="24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21" xfId="0" applyNumberFormat="1" applyFont="1" applyFill="1" applyBorder="1" applyAlignment="1" applyProtection="1">
      <alignment horizontal="right" vertical="center" wrapText="1" indent="1"/>
    </xf>
    <xf numFmtId="164" fontId="24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7" fillId="0" borderId="13" xfId="0" applyNumberFormat="1" applyFont="1" applyFill="1" applyBorder="1" applyAlignment="1" applyProtection="1">
      <alignment horizontal="centerContinuous" vertical="center" wrapText="1"/>
    </xf>
    <xf numFmtId="164" fontId="7" fillId="0" borderId="14" xfId="0" applyNumberFormat="1" applyFont="1" applyFill="1" applyBorder="1" applyAlignment="1" applyProtection="1">
      <alignment horizontal="centerContinuous" vertical="center" wrapText="1"/>
    </xf>
    <xf numFmtId="164" fontId="7" fillId="0" borderId="21" xfId="0" applyNumberFormat="1" applyFont="1" applyFill="1" applyBorder="1" applyAlignment="1" applyProtection="1">
      <alignment horizontal="centerContinuous" vertical="center" wrapText="1"/>
    </xf>
    <xf numFmtId="164" fontId="3" fillId="0" borderId="0" xfId="0" applyNumberFormat="1" applyFont="1" applyFill="1" applyAlignment="1" applyProtection="1">
      <alignment horizontal="center" vertical="center" wrapText="1"/>
    </xf>
    <xf numFmtId="164" fontId="23" fillId="0" borderId="25" xfId="0" applyNumberFormat="1" applyFont="1" applyFill="1" applyBorder="1" applyAlignment="1" applyProtection="1">
      <alignment horizontal="center" vertical="center" wrapText="1"/>
    </xf>
    <xf numFmtId="164" fontId="23" fillId="0" borderId="13" xfId="0" applyNumberFormat="1" applyFont="1" applyFill="1" applyBorder="1" applyAlignment="1" applyProtection="1">
      <alignment horizontal="center" vertical="center" wrapText="1"/>
    </xf>
    <xf numFmtId="164" fontId="23" fillId="0" borderId="14" xfId="0" applyNumberFormat="1" applyFont="1" applyFill="1" applyBorder="1" applyAlignment="1" applyProtection="1">
      <alignment horizontal="center" vertical="center" wrapText="1"/>
    </xf>
    <xf numFmtId="164" fontId="23" fillId="0" borderId="21" xfId="0" applyNumberFormat="1" applyFont="1" applyFill="1" applyBorder="1" applyAlignment="1" applyProtection="1">
      <alignment horizontal="center" vertical="center" wrapText="1"/>
    </xf>
    <xf numFmtId="164" fontId="23" fillId="0" borderId="0" xfId="0" applyNumberFormat="1" applyFont="1" applyFill="1" applyAlignment="1" applyProtection="1">
      <alignment horizontal="center" vertical="center" wrapText="1"/>
    </xf>
    <xf numFmtId="164" fontId="0" fillId="0" borderId="27" xfId="0" applyNumberFormat="1" applyFill="1" applyBorder="1" applyAlignment="1" applyProtection="1">
      <alignment horizontal="left" vertical="center" wrapText="1" indent="1"/>
    </xf>
    <xf numFmtId="164" fontId="17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6" xfId="0" applyNumberFormat="1" applyFill="1" applyBorder="1" applyAlignment="1" applyProtection="1">
      <alignment horizontal="left" vertical="center" wrapText="1" indent="1"/>
    </xf>
    <xf numFmtId="164" fontId="17" fillId="0" borderId="8" xfId="0" applyNumberFormat="1" applyFont="1" applyFill="1" applyBorder="1" applyAlignment="1" applyProtection="1">
      <alignment horizontal="left" vertical="center" wrapText="1" indent="1"/>
    </xf>
    <xf numFmtId="164" fontId="17" fillId="0" borderId="47" xfId="0" applyNumberFormat="1" applyFont="1" applyFill="1" applyBorder="1" applyAlignment="1" applyProtection="1">
      <alignment horizontal="left" vertical="center" wrapText="1" indent="1"/>
    </xf>
    <xf numFmtId="164" fontId="26" fillId="0" borderId="25" xfId="0" applyNumberFormat="1" applyFont="1" applyFill="1" applyBorder="1" applyAlignment="1" applyProtection="1">
      <alignment horizontal="left" vertical="center" wrapText="1" indent="1"/>
    </xf>
    <xf numFmtId="164" fontId="1" fillId="0" borderId="28" xfId="0" applyNumberFormat="1" applyFont="1" applyFill="1" applyBorder="1" applyAlignment="1" applyProtection="1">
      <alignment horizontal="left" vertical="center" wrapText="1" indent="1"/>
    </xf>
    <xf numFmtId="164" fontId="24" fillId="0" borderId="7" xfId="0" applyNumberFormat="1" applyFont="1" applyFill="1" applyBorder="1" applyAlignment="1" applyProtection="1">
      <alignment horizontal="left" vertical="center" wrapText="1" indent="1"/>
    </xf>
    <xf numFmtId="164" fontId="24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6" xfId="0" applyNumberFormat="1" applyFont="1" applyFill="1" applyBorder="1" applyAlignment="1" applyProtection="1">
      <alignment horizontal="left" vertical="center" wrapText="1" indent="1"/>
    </xf>
    <xf numFmtId="164" fontId="27" fillId="0" borderId="2" xfId="0" applyNumberFormat="1" applyFont="1" applyFill="1" applyBorder="1" applyAlignment="1" applyProtection="1">
      <alignment horizontal="right" vertical="center" wrapText="1" indent="1"/>
    </xf>
    <xf numFmtId="164" fontId="26" fillId="0" borderId="13" xfId="0" applyNumberFormat="1" applyFont="1" applyFill="1" applyBorder="1" applyAlignment="1" applyProtection="1">
      <alignment horizontal="left" vertical="center" wrapText="1" indent="1"/>
    </xf>
    <xf numFmtId="164" fontId="26" fillId="0" borderId="39" xfId="0" applyNumberFormat="1" applyFont="1" applyFill="1" applyBorder="1" applyAlignment="1" applyProtection="1">
      <alignment horizontal="right" vertical="center" wrapText="1" indent="1"/>
    </xf>
    <xf numFmtId="164" fontId="24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27" fillId="0" borderId="7" xfId="0" applyNumberFormat="1" applyFont="1" applyFill="1" applyBorder="1" applyAlignment="1" applyProtection="1">
      <alignment horizontal="left" vertical="center" wrapText="1" indent="1"/>
    </xf>
    <xf numFmtId="164" fontId="24" fillId="0" borderId="8" xfId="0" applyNumberFormat="1" applyFont="1" applyFill="1" applyBorder="1" applyAlignment="1" applyProtection="1">
      <alignment horizontal="left" vertical="center" wrapText="1" indent="2"/>
    </xf>
    <xf numFmtId="164" fontId="24" fillId="0" borderId="2" xfId="0" applyNumberFormat="1" applyFont="1" applyFill="1" applyBorder="1" applyAlignment="1" applyProtection="1">
      <alignment horizontal="left" vertical="center" wrapText="1" indent="2"/>
    </xf>
    <xf numFmtId="164" fontId="27" fillId="0" borderId="2" xfId="0" applyNumberFormat="1" applyFont="1" applyFill="1" applyBorder="1" applyAlignment="1" applyProtection="1">
      <alignment horizontal="left" vertical="center" wrapText="1" indent="1"/>
    </xf>
    <xf numFmtId="164" fontId="24" fillId="0" borderId="9" xfId="0" applyNumberFormat="1" applyFont="1" applyFill="1" applyBorder="1" applyAlignment="1" applyProtection="1">
      <alignment horizontal="left" vertical="center" wrapText="1" indent="1"/>
    </xf>
    <xf numFmtId="164" fontId="17" fillId="0" borderId="9" xfId="0" applyNumberFormat="1" applyFont="1" applyFill="1" applyBorder="1" applyAlignment="1" applyProtection="1">
      <alignment horizontal="left" vertical="center" wrapText="1" indent="2"/>
    </xf>
    <xf numFmtId="164" fontId="17" fillId="0" borderId="10" xfId="0" applyNumberFormat="1" applyFont="1" applyFill="1" applyBorder="1" applyAlignment="1" applyProtection="1">
      <alignment horizontal="left" vertical="center" wrapText="1" indent="2"/>
    </xf>
    <xf numFmtId="164" fontId="27" fillId="0" borderId="3" xfId="0" applyNumberFormat="1" applyFont="1" applyFill="1" applyBorder="1" applyAlignment="1" applyProtection="1">
      <alignment horizontal="right" vertical="center" wrapText="1" indent="1"/>
    </xf>
    <xf numFmtId="164" fontId="17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19" fillId="0" borderId="0" xfId="0" applyFont="1" applyAlignment="1">
      <alignment horizont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 wrapText="1"/>
    </xf>
    <xf numFmtId="0" fontId="26" fillId="0" borderId="19" xfId="0" applyFont="1" applyBorder="1" applyAlignment="1" applyProtection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20" fillId="0" borderId="23" xfId="0" applyFont="1" applyBorder="1" applyAlignment="1" applyProtection="1">
      <alignment horizontal="left" vertical="center" wrapText="1" indent="1"/>
    </xf>
    <xf numFmtId="0" fontId="8" fillId="0" borderId="0" xfId="3" applyFont="1" applyFill="1" applyProtection="1"/>
    <xf numFmtId="0" fontId="8" fillId="0" borderId="0" xfId="3" applyFont="1" applyFill="1" applyAlignment="1" applyProtection="1">
      <alignment horizontal="right" vertical="center" indent="1"/>
    </xf>
    <xf numFmtId="164" fontId="0" fillId="0" borderId="28" xfId="0" applyNumberFormat="1" applyFill="1" applyBorder="1" applyAlignment="1" applyProtection="1">
      <alignment horizontal="left" vertical="center" wrapText="1" indent="1"/>
    </xf>
    <xf numFmtId="164" fontId="17" fillId="0" borderId="7" xfId="0" applyNumberFormat="1" applyFont="1" applyFill="1" applyBorder="1" applyAlignment="1" applyProtection="1">
      <alignment horizontal="left" vertical="center" wrapText="1" indent="1"/>
    </xf>
    <xf numFmtId="164" fontId="17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18" xfId="3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50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5" xfId="3" applyFont="1" applyFill="1" applyBorder="1" applyAlignment="1" applyProtection="1">
      <alignment horizontal="center" vertical="center" wrapText="1"/>
    </xf>
    <xf numFmtId="0" fontId="15" fillId="0" borderId="19" xfId="3" applyFont="1" applyFill="1" applyBorder="1" applyAlignment="1" applyProtection="1">
      <alignment horizontal="center" vertical="center" wrapText="1"/>
    </xf>
    <xf numFmtId="0" fontId="15" fillId="0" borderId="32" xfId="3" applyFont="1" applyFill="1" applyBorder="1" applyAlignment="1" applyProtection="1">
      <alignment horizontal="center" vertical="center" wrapText="1"/>
    </xf>
    <xf numFmtId="164" fontId="17" fillId="0" borderId="29" xfId="3" applyNumberFormat="1" applyFont="1" applyFill="1" applyBorder="1" applyAlignment="1" applyProtection="1">
      <alignment horizontal="right" vertical="center" wrapText="1" indent="1"/>
    </xf>
    <xf numFmtId="0" fontId="17" fillId="0" borderId="3" xfId="3" applyFont="1" applyFill="1" applyBorder="1" applyAlignment="1" applyProtection="1">
      <alignment horizontal="left" vertical="center" wrapText="1" indent="6"/>
    </xf>
    <xf numFmtId="0" fontId="8" fillId="0" borderId="0" xfId="3" applyFill="1" applyProtection="1"/>
    <xf numFmtId="0" fontId="17" fillId="0" borderId="0" xfId="3" applyFont="1" applyFill="1" applyProtection="1"/>
    <xf numFmtId="0" fontId="11" fillId="0" borderId="0" xfId="3" applyFont="1" applyFill="1" applyProtection="1"/>
    <xf numFmtId="0" fontId="21" fillId="0" borderId="3" xfId="0" applyFont="1" applyBorder="1" applyAlignment="1" applyProtection="1">
      <alignment horizontal="left" wrapText="1" indent="1"/>
    </xf>
    <xf numFmtId="0" fontId="21" fillId="0" borderId="2" xfId="0" applyFont="1" applyBorder="1" applyAlignment="1" applyProtection="1">
      <alignment horizontal="left" wrapText="1" indent="1"/>
    </xf>
    <xf numFmtId="0" fontId="21" fillId="0" borderId="6" xfId="0" applyFont="1" applyBorder="1" applyAlignment="1" applyProtection="1">
      <alignment horizontal="left" wrapText="1" indent="1"/>
    </xf>
    <xf numFmtId="0" fontId="21" fillId="0" borderId="9" xfId="0" applyFont="1" applyBorder="1" applyAlignment="1" applyProtection="1">
      <alignment wrapText="1"/>
    </xf>
    <xf numFmtId="0" fontId="21" fillId="0" borderId="8" xfId="0" applyFont="1" applyBorder="1" applyAlignment="1" applyProtection="1">
      <alignment wrapText="1"/>
    </xf>
    <xf numFmtId="0" fontId="21" fillId="0" borderId="10" xfId="0" applyFont="1" applyBorder="1" applyAlignment="1" applyProtection="1">
      <alignment wrapText="1"/>
    </xf>
    <xf numFmtId="0" fontId="22" fillId="0" borderId="14" xfId="0" applyFont="1" applyBorder="1" applyAlignment="1" applyProtection="1">
      <alignment wrapText="1"/>
    </xf>
    <xf numFmtId="0" fontId="22" fillId="0" borderId="23" xfId="0" applyFont="1" applyBorder="1" applyAlignment="1" applyProtection="1">
      <alignment wrapText="1"/>
    </xf>
    <xf numFmtId="0" fontId="8" fillId="0" borderId="0" xfId="3" applyFill="1" applyAlignment="1" applyProtection="1"/>
    <xf numFmtId="164" fontId="20" fillId="0" borderId="21" xfId="0" quotePrefix="1" applyNumberFormat="1" applyFont="1" applyBorder="1" applyAlignment="1" applyProtection="1">
      <alignment horizontal="right" vertical="center" wrapText="1" indent="1"/>
    </xf>
    <xf numFmtId="0" fontId="19" fillId="0" borderId="0" xfId="3" applyFont="1" applyFill="1" applyProtection="1"/>
    <xf numFmtId="164" fontId="24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17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24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24" fillId="0" borderId="29" xfId="3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1" xfId="3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13" xfId="0" applyFont="1" applyBorder="1" applyAlignment="1" applyProtection="1">
      <alignment vertical="center" wrapText="1"/>
    </xf>
    <xf numFmtId="0" fontId="22" fillId="0" borderId="22" xfId="0" applyFont="1" applyBorder="1" applyAlignment="1" applyProtection="1">
      <alignment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Border="1" applyAlignment="1" applyProtection="1">
      <alignment horizontal="left" wrapText="1" indent="1"/>
    </xf>
    <xf numFmtId="0" fontId="21" fillId="0" borderId="6" xfId="0" applyFont="1" applyBorder="1" applyAlignment="1" applyProtection="1">
      <alignment vertical="center" wrapText="1"/>
    </xf>
    <xf numFmtId="0" fontId="15" fillId="0" borderId="22" xfId="3" applyFont="1" applyFill="1" applyBorder="1" applyAlignment="1" applyProtection="1">
      <alignment horizontal="left" vertical="center" wrapText="1" indent="1"/>
    </xf>
    <xf numFmtId="0" fontId="15" fillId="0" borderId="23" xfId="3" applyFont="1" applyFill="1" applyBorder="1" applyAlignment="1" applyProtection="1">
      <alignment vertical="center" wrapText="1"/>
    </xf>
    <xf numFmtId="164" fontId="15" fillId="0" borderId="24" xfId="3" applyNumberFormat="1" applyFont="1" applyFill="1" applyBorder="1" applyAlignment="1" applyProtection="1">
      <alignment horizontal="right" vertical="center" wrapText="1" indent="1"/>
    </xf>
    <xf numFmtId="0" fontId="17" fillId="0" borderId="30" xfId="3" applyFont="1" applyFill="1" applyBorder="1" applyAlignment="1" applyProtection="1">
      <alignment horizontal="left" vertical="center" wrapText="1" indent="7"/>
    </xf>
    <xf numFmtId="164" fontId="22" fillId="0" borderId="21" xfId="0" applyNumberFormat="1" applyFont="1" applyBorder="1" applyAlignment="1" applyProtection="1">
      <alignment horizontal="right" vertical="center" wrapText="1" indent="1"/>
      <protection locked="0"/>
    </xf>
    <xf numFmtId="0" fontId="15" fillId="0" borderId="13" xfId="3" applyFont="1" applyFill="1" applyBorder="1" applyAlignment="1" applyProtection="1">
      <alignment horizontal="left" vertical="center" wrapText="1"/>
    </xf>
    <xf numFmtId="164" fontId="27" fillId="0" borderId="1" xfId="0" applyNumberFormat="1" applyFont="1" applyFill="1" applyBorder="1" applyAlignment="1" applyProtection="1">
      <alignment horizontal="right" vertical="center" wrapText="1" indent="1"/>
    </xf>
    <xf numFmtId="164" fontId="2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2" xfId="0" applyNumberFormat="1" applyFont="1" applyFill="1" applyBorder="1" applyAlignment="1" applyProtection="1">
      <alignment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6" xfId="0" applyNumberFormat="1" applyFont="1" applyFill="1" applyBorder="1" applyAlignment="1" applyProtection="1">
      <alignment vertical="center" wrapText="1"/>
    </xf>
    <xf numFmtId="164" fontId="2" fillId="0" borderId="7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22" xfId="0" applyNumberFormat="1" applyFont="1" applyFill="1" applyBorder="1" applyAlignment="1" applyProtection="1">
      <alignment horizontal="center" vertical="center" wrapText="1"/>
    </xf>
    <xf numFmtId="164" fontId="7" fillId="0" borderId="23" xfId="0" applyNumberFormat="1" applyFont="1" applyFill="1" applyBorder="1" applyAlignment="1" applyProtection="1">
      <alignment horizontal="center" vertical="center" wrapText="1"/>
    </xf>
    <xf numFmtId="164" fontId="8" fillId="0" borderId="0" xfId="3" applyNumberFormat="1" applyFill="1" applyProtection="1"/>
    <xf numFmtId="0" fontId="7" fillId="0" borderId="25" xfId="3" applyFont="1" applyFill="1" applyBorder="1" applyAlignment="1" applyProtection="1">
      <alignment horizontal="center" vertical="center" wrapText="1"/>
    </xf>
    <xf numFmtId="164" fontId="7" fillId="0" borderId="36" xfId="0" applyNumberFormat="1" applyFont="1" applyFill="1" applyBorder="1" applyAlignment="1" applyProtection="1">
      <alignment horizontal="center" vertical="center" wrapText="1"/>
    </xf>
    <xf numFmtId="164" fontId="15" fillId="0" borderId="54" xfId="0" applyNumberFormat="1" applyFont="1" applyFill="1" applyBorder="1" applyAlignment="1" applyProtection="1">
      <alignment horizontal="center" vertical="center" wrapText="1"/>
    </xf>
    <xf numFmtId="164" fontId="2" fillId="0" borderId="46" xfId="0" applyNumberFormat="1" applyFont="1" applyFill="1" applyBorder="1" applyAlignment="1" applyProtection="1">
      <alignment vertical="center" wrapText="1"/>
      <protection locked="0"/>
    </xf>
    <xf numFmtId="164" fontId="15" fillId="0" borderId="36" xfId="0" applyNumberFormat="1" applyFont="1" applyFill="1" applyBorder="1" applyAlignment="1" applyProtection="1">
      <alignment vertical="center" wrapText="1"/>
    </xf>
    <xf numFmtId="165" fontId="17" fillId="0" borderId="29" xfId="3" applyNumberFormat="1" applyFont="1" applyFill="1" applyBorder="1" applyAlignment="1" applyProtection="1">
      <alignment horizontal="right" vertical="center" wrapText="1" indent="1"/>
      <protection locked="0"/>
    </xf>
    <xf numFmtId="49" fontId="2" fillId="0" borderId="46" xfId="0" applyNumberFormat="1" applyFont="1" applyFill="1" applyBorder="1" applyAlignment="1" applyProtection="1">
      <alignment vertical="center" wrapText="1"/>
      <protection locked="0"/>
    </xf>
    <xf numFmtId="49" fontId="2" fillId="0" borderId="46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55" xfId="0" applyNumberFormat="1" applyFont="1" applyFill="1" applyBorder="1" applyAlignment="1" applyProtection="1">
      <alignment vertical="center" wrapText="1"/>
      <protection locked="0"/>
    </xf>
    <xf numFmtId="164" fontId="7" fillId="0" borderId="40" xfId="0" applyNumberFormat="1" applyFont="1" applyFill="1" applyBorder="1" applyAlignment="1" applyProtection="1">
      <alignment horizontal="centerContinuous" vertical="center" wrapText="1"/>
    </xf>
    <xf numFmtId="164" fontId="7" fillId="0" borderId="40" xfId="0" applyNumberFormat="1" applyFont="1" applyFill="1" applyBorder="1" applyAlignment="1" applyProtection="1">
      <alignment horizontal="center" vertical="center" wrapText="1"/>
    </xf>
    <xf numFmtId="164" fontId="23" fillId="0" borderId="40" xfId="0" applyNumberFormat="1" applyFont="1" applyFill="1" applyBorder="1" applyAlignment="1" applyProtection="1">
      <alignment horizontal="center" vertical="center" wrapText="1"/>
    </xf>
    <xf numFmtId="164" fontId="17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57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58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5" xfId="0" applyNumberFormat="1" applyFont="1" applyFill="1" applyBorder="1" applyAlignment="1" applyProtection="1">
      <alignment horizontal="right" vertical="center" wrapText="1" indent="1"/>
    </xf>
    <xf numFmtId="164" fontId="7" fillId="0" borderId="42" xfId="0" applyNumberFormat="1" applyFont="1" applyFill="1" applyBorder="1" applyAlignment="1" applyProtection="1">
      <alignment horizontal="centerContinuous" vertical="center" wrapText="1"/>
    </xf>
    <xf numFmtId="164" fontId="7" fillId="0" borderId="39" xfId="0" applyNumberFormat="1" applyFont="1" applyFill="1" applyBorder="1" applyAlignment="1" applyProtection="1">
      <alignment horizontal="centerContinuous" vertical="center" wrapText="1"/>
    </xf>
    <xf numFmtId="165" fontId="15" fillId="0" borderId="21" xfId="3" applyNumberFormat="1" applyFont="1" applyFill="1" applyBorder="1" applyAlignment="1" applyProtection="1">
      <alignment horizontal="right" vertical="center" wrapText="1" indent="1"/>
    </xf>
    <xf numFmtId="165" fontId="17" fillId="0" borderId="16" xfId="3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18" xfId="3" applyNumberFormat="1" applyFont="1" applyFill="1" applyBorder="1" applyAlignment="1" applyProtection="1">
      <alignment horizontal="right" vertical="center" wrapText="1" indent="1"/>
      <protection locked="0"/>
    </xf>
    <xf numFmtId="165" fontId="23" fillId="0" borderId="21" xfId="3" applyNumberFormat="1" applyFont="1" applyFill="1" applyBorder="1" applyAlignment="1" applyProtection="1">
      <alignment horizontal="right" vertical="center" wrapText="1" indent="1"/>
    </xf>
    <xf numFmtId="165" fontId="17" fillId="0" borderId="29" xfId="3" applyNumberFormat="1" applyFont="1" applyFill="1" applyBorder="1" applyAlignment="1" applyProtection="1">
      <alignment horizontal="right" vertical="center" wrapText="1" indent="1"/>
    </xf>
    <xf numFmtId="165" fontId="24" fillId="0" borderId="16" xfId="3" applyNumberFormat="1" applyFont="1" applyFill="1" applyBorder="1" applyAlignment="1" applyProtection="1">
      <alignment horizontal="right" vertical="center" wrapText="1" indent="1"/>
      <protection locked="0"/>
    </xf>
    <xf numFmtId="165" fontId="24" fillId="0" borderId="18" xfId="3" applyNumberFormat="1" applyFont="1" applyFill="1" applyBorder="1" applyAlignment="1" applyProtection="1">
      <alignment horizontal="right" vertical="center" wrapText="1" indent="1"/>
      <protection locked="0"/>
    </xf>
    <xf numFmtId="165" fontId="24" fillId="0" borderId="29" xfId="3" applyNumberFormat="1" applyFont="1" applyFill="1" applyBorder="1" applyAlignment="1" applyProtection="1">
      <alignment horizontal="right" vertical="center" wrapText="1" indent="1"/>
      <protection locked="0"/>
    </xf>
    <xf numFmtId="165" fontId="15" fillId="0" borderId="21" xfId="3" applyNumberFormat="1" applyFont="1" applyFill="1" applyBorder="1" applyAlignment="1" applyProtection="1">
      <alignment horizontal="right" vertical="center" wrapText="1" indent="1"/>
      <protection locked="0"/>
    </xf>
    <xf numFmtId="165" fontId="15" fillId="0" borderId="32" xfId="3" applyNumberFormat="1" applyFont="1" applyFill="1" applyBorder="1" applyAlignment="1" applyProtection="1">
      <alignment horizontal="right" vertical="center" wrapText="1" indent="1"/>
    </xf>
    <xf numFmtId="165" fontId="17" fillId="0" borderId="20" xfId="3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31" xfId="3" applyNumberFormat="1" applyFont="1" applyFill="1" applyBorder="1" applyAlignment="1" applyProtection="1">
      <alignment horizontal="right" vertical="center" wrapText="1" indent="1"/>
      <protection locked="0"/>
    </xf>
    <xf numFmtId="165" fontId="15" fillId="0" borderId="24" xfId="3" applyNumberFormat="1" applyFont="1" applyFill="1" applyBorder="1" applyAlignment="1" applyProtection="1">
      <alignment horizontal="right" vertical="center" wrapText="1" indent="1"/>
    </xf>
    <xf numFmtId="165" fontId="17" fillId="0" borderId="43" xfId="3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45" xfId="3" applyNumberFormat="1" applyFont="1" applyFill="1" applyBorder="1" applyAlignment="1" applyProtection="1">
      <alignment horizontal="right" vertical="center" wrapText="1" indent="1"/>
      <protection locked="0"/>
    </xf>
    <xf numFmtId="165" fontId="22" fillId="0" borderId="21" xfId="0" applyNumberFormat="1" applyFont="1" applyBorder="1" applyAlignment="1" applyProtection="1">
      <alignment horizontal="right" vertical="center" wrapText="1" indent="1"/>
    </xf>
    <xf numFmtId="165" fontId="22" fillId="0" borderId="21" xfId="0" applyNumberFormat="1" applyFont="1" applyBorder="1" applyAlignment="1" applyProtection="1">
      <alignment horizontal="right" vertical="center" wrapText="1" indent="1"/>
      <protection locked="0"/>
    </xf>
    <xf numFmtId="165" fontId="20" fillId="0" borderId="21" xfId="0" quotePrefix="1" applyNumberFormat="1" applyFont="1" applyBorder="1" applyAlignment="1" applyProtection="1">
      <alignment horizontal="right" vertical="center" wrapText="1" indent="1"/>
    </xf>
    <xf numFmtId="165" fontId="7" fillId="0" borderId="21" xfId="3" applyNumberFormat="1" applyFont="1" applyFill="1" applyBorder="1" applyAlignment="1" applyProtection="1">
      <alignment horizontal="center" vertical="center" wrapText="1"/>
    </xf>
    <xf numFmtId="165" fontId="15" fillId="0" borderId="21" xfId="3" applyNumberFormat="1" applyFont="1" applyFill="1" applyBorder="1" applyAlignment="1" applyProtection="1">
      <alignment horizontal="center" vertical="center" wrapText="1"/>
    </xf>
    <xf numFmtId="165" fontId="15" fillId="0" borderId="32" xfId="3" applyNumberFormat="1" applyFont="1" applyFill="1" applyBorder="1" applyAlignment="1" applyProtection="1">
      <alignment horizontal="center" vertical="center" wrapText="1"/>
    </xf>
    <xf numFmtId="165" fontId="17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57" xfId="0" applyNumberFormat="1" applyFont="1" applyFill="1" applyBorder="1" applyAlignment="1" applyProtection="1">
      <alignment horizontal="right" vertical="center" wrapText="1" indent="1"/>
      <protection locked="0"/>
    </xf>
    <xf numFmtId="165" fontId="23" fillId="0" borderId="40" xfId="0" applyNumberFormat="1" applyFont="1" applyFill="1" applyBorder="1" applyAlignment="1" applyProtection="1">
      <alignment horizontal="right" vertical="center" wrapText="1" indent="1"/>
    </xf>
    <xf numFmtId="165" fontId="27" fillId="0" borderId="58" xfId="0" applyNumberFormat="1" applyFont="1" applyFill="1" applyBorder="1" applyAlignment="1" applyProtection="1">
      <alignment horizontal="right" vertical="center" wrapText="1" indent="1"/>
    </xf>
    <xf numFmtId="165" fontId="24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24" fillId="0" borderId="58" xfId="0" applyNumberFormat="1" applyFont="1" applyFill="1" applyBorder="1" applyAlignment="1" applyProtection="1">
      <alignment horizontal="right" vertical="center" wrapText="1" indent="1"/>
      <protection locked="0"/>
    </xf>
    <xf numFmtId="165" fontId="27" fillId="0" borderId="5" xfId="0" applyNumberFormat="1" applyFont="1" applyFill="1" applyBorder="1" applyAlignment="1" applyProtection="1">
      <alignment horizontal="right" vertical="center" wrapText="1" indent="1"/>
    </xf>
    <xf numFmtId="165" fontId="26" fillId="0" borderId="42" xfId="0" applyNumberFormat="1" applyFont="1" applyFill="1" applyBorder="1" applyAlignment="1" applyProtection="1">
      <alignment horizontal="right" vertical="center" wrapText="1" indent="1"/>
    </xf>
    <xf numFmtId="165" fontId="17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23" fillId="0" borderId="21" xfId="0" applyNumberFormat="1" applyFont="1" applyFill="1" applyBorder="1" applyAlignment="1" applyProtection="1">
      <alignment horizontal="right" vertical="center" wrapText="1" indent="1"/>
    </xf>
    <xf numFmtId="165" fontId="24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24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39" xfId="0" applyNumberFormat="1" applyFont="1" applyFill="1" applyBorder="1" applyAlignment="1" applyProtection="1">
      <alignment horizontal="right" vertical="center" wrapText="1" indent="1"/>
    </xf>
    <xf numFmtId="164" fontId="7" fillId="0" borderId="41" xfId="0" applyNumberFormat="1" applyFont="1" applyFill="1" applyBorder="1" applyAlignment="1" applyProtection="1">
      <alignment horizontal="centerContinuous" vertical="center" wrapText="1"/>
    </xf>
    <xf numFmtId="164" fontId="7" fillId="0" borderId="25" xfId="0" applyNumberFormat="1" applyFont="1" applyFill="1" applyBorder="1" applyAlignment="1" applyProtection="1">
      <alignment horizontal="centerContinuous" vertical="center" wrapText="1"/>
    </xf>
    <xf numFmtId="165" fontId="17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46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5" fontId="23" fillId="0" borderId="14" xfId="0" applyNumberFormat="1" applyFont="1" applyFill="1" applyBorder="1" applyAlignment="1" applyProtection="1">
      <alignment horizontal="right" vertical="center" wrapText="1" indent="1"/>
    </xf>
    <xf numFmtId="165" fontId="27" fillId="0" borderId="3" xfId="0" applyNumberFormat="1" applyFont="1" applyFill="1" applyBorder="1" applyAlignment="1" applyProtection="1">
      <alignment horizontal="right" vertical="center" wrapText="1" indent="1"/>
    </xf>
    <xf numFmtId="165" fontId="24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27" fillId="0" borderId="2" xfId="0" applyNumberFormat="1" applyFont="1" applyFill="1" applyBorder="1" applyAlignment="1" applyProtection="1">
      <alignment horizontal="right" vertical="center" wrapText="1" indent="1"/>
    </xf>
    <xf numFmtId="165" fontId="17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24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44" xfId="3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32" xfId="0" applyFont="1" applyFill="1" applyBorder="1" applyAlignment="1" applyProtection="1">
      <alignment horizontal="center" vertical="center" wrapText="1"/>
    </xf>
    <xf numFmtId="165" fontId="21" fillId="0" borderId="5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>
      <alignment horizontal="center"/>
    </xf>
    <xf numFmtId="0" fontId="18" fillId="0" borderId="0" xfId="0" applyFont="1" applyFill="1" applyAlignment="1">
      <alignment horizontal="right"/>
    </xf>
    <xf numFmtId="0" fontId="3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left" vertical="center" wrapText="1" indent="1"/>
      <protection locked="0"/>
    </xf>
    <xf numFmtId="166" fontId="25" fillId="0" borderId="29" xfId="0" applyNumberFormat="1" applyFont="1" applyFill="1" applyBorder="1" applyAlignment="1" applyProtection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indent="5"/>
    </xf>
    <xf numFmtId="166" fontId="33" fillId="0" borderId="16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>
      <alignment horizontal="left" vertical="center" indent="1"/>
    </xf>
    <xf numFmtId="0" fontId="0" fillId="0" borderId="10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indent="1"/>
    </xf>
    <xf numFmtId="166" fontId="33" fillId="0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left" vertical="center" wrapText="1" indent="1"/>
      <protection locked="0"/>
    </xf>
    <xf numFmtId="166" fontId="25" fillId="0" borderId="20" xfId="0" applyNumberFormat="1" applyFont="1" applyFill="1" applyBorder="1" applyAlignment="1" applyProtection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32" fillId="0" borderId="30" xfId="0" applyFont="1" applyFill="1" applyBorder="1" applyAlignment="1">
      <alignment horizontal="left" vertical="center" indent="5"/>
    </xf>
    <xf numFmtId="166" fontId="33" fillId="0" borderId="31" xfId="0" applyNumberFormat="1" applyFont="1" applyFill="1" applyBorder="1" applyAlignment="1" applyProtection="1">
      <alignment horizontal="right" vertical="center"/>
      <protection locked="0"/>
    </xf>
    <xf numFmtId="0" fontId="34" fillId="0" borderId="0" xfId="4" applyFill="1" applyProtection="1"/>
    <xf numFmtId="0" fontId="35" fillId="0" borderId="0" xfId="4" applyFont="1" applyFill="1" applyProtection="1"/>
    <xf numFmtId="0" fontId="38" fillId="0" borderId="12" xfId="4" applyFont="1" applyFill="1" applyBorder="1" applyAlignment="1" applyProtection="1">
      <alignment horizontal="center" vertical="center" wrapText="1"/>
    </xf>
    <xf numFmtId="0" fontId="38" fillId="0" borderId="30" xfId="4" applyFont="1" applyFill="1" applyBorder="1" applyAlignment="1" applyProtection="1">
      <alignment horizontal="center" vertical="center" wrapText="1"/>
    </xf>
    <xf numFmtId="0" fontId="38" fillId="0" borderId="31" xfId="4" applyFont="1" applyFill="1" applyBorder="1" applyAlignment="1" applyProtection="1">
      <alignment horizontal="center" vertical="center" wrapText="1"/>
    </xf>
    <xf numFmtId="0" fontId="22" fillId="0" borderId="11" xfId="4" applyFont="1" applyFill="1" applyBorder="1" applyAlignment="1" applyProtection="1">
      <alignment vertical="center" wrapText="1"/>
    </xf>
    <xf numFmtId="167" fontId="17" fillId="0" borderId="4" xfId="5" applyNumberFormat="1" applyFont="1" applyFill="1" applyBorder="1" applyAlignment="1" applyProtection="1">
      <alignment horizontal="center" vertical="center"/>
    </xf>
    <xf numFmtId="168" fontId="28" fillId="0" borderId="4" xfId="4" applyNumberFormat="1" applyFont="1" applyFill="1" applyBorder="1" applyAlignment="1" applyProtection="1">
      <alignment horizontal="right" vertical="center" wrapText="1"/>
      <protection locked="0"/>
    </xf>
    <xf numFmtId="168" fontId="28" fillId="0" borderId="20" xfId="4" applyNumberFormat="1" applyFont="1" applyFill="1" applyBorder="1" applyAlignment="1" applyProtection="1">
      <alignment horizontal="right" vertical="center" wrapText="1"/>
      <protection locked="0"/>
    </xf>
    <xf numFmtId="0" fontId="22" fillId="0" borderId="8" xfId="4" applyFont="1" applyFill="1" applyBorder="1" applyAlignment="1" applyProtection="1">
      <alignment vertical="center" wrapText="1"/>
    </xf>
    <xf numFmtId="167" fontId="17" fillId="0" borderId="2" xfId="5" applyNumberFormat="1" applyFont="1" applyFill="1" applyBorder="1" applyAlignment="1" applyProtection="1">
      <alignment horizontal="center" vertical="center"/>
    </xf>
    <xf numFmtId="168" fontId="28" fillId="0" borderId="2" xfId="4" applyNumberFormat="1" applyFont="1" applyFill="1" applyBorder="1" applyAlignment="1" applyProtection="1">
      <alignment horizontal="right" vertical="center" wrapText="1"/>
    </xf>
    <xf numFmtId="168" fontId="28" fillId="0" borderId="16" xfId="4" applyNumberFormat="1" applyFont="1" applyFill="1" applyBorder="1" applyAlignment="1" applyProtection="1">
      <alignment horizontal="right" vertical="center" wrapText="1"/>
    </xf>
    <xf numFmtId="0" fontId="39" fillId="0" borderId="8" xfId="4" applyFont="1" applyFill="1" applyBorder="1" applyAlignment="1" applyProtection="1">
      <alignment horizontal="left" vertical="center" wrapText="1" indent="1"/>
    </xf>
    <xf numFmtId="168" fontId="40" fillId="0" borderId="2" xfId="4" applyNumberFormat="1" applyFont="1" applyFill="1" applyBorder="1" applyAlignment="1" applyProtection="1">
      <alignment horizontal="right" vertical="center" wrapText="1"/>
      <protection locked="0"/>
    </xf>
    <xf numFmtId="168" fontId="40" fillId="0" borderId="16" xfId="4" applyNumberFormat="1" applyFont="1" applyFill="1" applyBorder="1" applyAlignment="1" applyProtection="1">
      <alignment horizontal="right" vertical="center" wrapText="1"/>
      <protection locked="0"/>
    </xf>
    <xf numFmtId="168" fontId="21" fillId="0" borderId="2" xfId="4" applyNumberFormat="1" applyFont="1" applyFill="1" applyBorder="1" applyAlignment="1" applyProtection="1">
      <alignment horizontal="right" vertical="center" wrapText="1"/>
      <protection locked="0"/>
    </xf>
    <xf numFmtId="168" fontId="21" fillId="0" borderId="16" xfId="4" applyNumberFormat="1" applyFont="1" applyFill="1" applyBorder="1" applyAlignment="1" applyProtection="1">
      <alignment horizontal="right" vertical="center" wrapText="1"/>
      <protection locked="0"/>
    </xf>
    <xf numFmtId="168" fontId="21" fillId="0" borderId="2" xfId="4" applyNumberFormat="1" applyFont="1" applyFill="1" applyBorder="1" applyAlignment="1" applyProtection="1">
      <alignment horizontal="right" vertical="center" wrapText="1"/>
    </xf>
    <xf numFmtId="168" fontId="21" fillId="0" borderId="16" xfId="4" applyNumberFormat="1" applyFont="1" applyFill="1" applyBorder="1" applyAlignment="1" applyProtection="1">
      <alignment horizontal="right" vertical="center" wrapText="1"/>
    </xf>
    <xf numFmtId="0" fontId="22" fillId="0" borderId="12" xfId="4" applyFont="1" applyFill="1" applyBorder="1" applyAlignment="1" applyProtection="1">
      <alignment vertical="center" wrapText="1"/>
    </xf>
    <xf numFmtId="167" fontId="17" fillId="0" borderId="30" xfId="5" applyNumberFormat="1" applyFont="1" applyFill="1" applyBorder="1" applyAlignment="1" applyProtection="1">
      <alignment horizontal="center" vertical="center"/>
    </xf>
    <xf numFmtId="168" fontId="28" fillId="0" borderId="30" xfId="4" applyNumberFormat="1" applyFont="1" applyFill="1" applyBorder="1" applyAlignment="1" applyProtection="1">
      <alignment horizontal="right" vertical="center" wrapText="1"/>
    </xf>
    <xf numFmtId="168" fontId="28" fillId="0" borderId="31" xfId="4" applyNumberFormat="1" applyFont="1" applyFill="1" applyBorder="1" applyAlignment="1" applyProtection="1">
      <alignment horizontal="right" vertical="center" wrapText="1"/>
    </xf>
    <xf numFmtId="0" fontId="1" fillId="0" borderId="0" xfId="5" applyFill="1" applyAlignment="1" applyProtection="1">
      <alignment vertical="center"/>
    </xf>
    <xf numFmtId="0" fontId="14" fillId="0" borderId="0" xfId="5" applyFont="1" applyFill="1" applyAlignment="1" applyProtection="1">
      <alignment horizontal="center" vertical="center"/>
    </xf>
    <xf numFmtId="0" fontId="1" fillId="0" borderId="0" xfId="5" applyFill="1" applyAlignment="1" applyProtection="1">
      <alignment vertical="center" wrapText="1"/>
    </xf>
    <xf numFmtId="0" fontId="34" fillId="0" borderId="0" xfId="4" applyFont="1" applyFill="1" applyAlignment="1" applyProtection="1"/>
    <xf numFmtId="3" fontId="34" fillId="0" borderId="0" xfId="4" applyNumberFormat="1" applyFont="1" applyFill="1" applyProtection="1"/>
    <xf numFmtId="0" fontId="34" fillId="0" borderId="0" xfId="4" applyFont="1" applyFill="1" applyProtection="1"/>
    <xf numFmtId="0" fontId="21" fillId="0" borderId="0" xfId="4" applyFont="1" applyFill="1" applyProtection="1"/>
    <xf numFmtId="169" fontId="15" fillId="0" borderId="31" xfId="5" applyNumberFormat="1" applyFont="1" applyFill="1" applyBorder="1" applyAlignment="1" applyProtection="1">
      <alignment vertical="center"/>
    </xf>
    <xf numFmtId="0" fontId="15" fillId="0" borderId="12" xfId="5" applyFont="1" applyFill="1" applyBorder="1" applyAlignment="1" applyProtection="1">
      <alignment horizontal="left" vertical="center" wrapText="1"/>
    </xf>
    <xf numFmtId="169" fontId="17" fillId="0" borderId="16" xfId="5" applyNumberFormat="1" applyFont="1" applyFill="1" applyBorder="1" applyAlignment="1" applyProtection="1">
      <alignment vertical="center"/>
      <protection locked="0"/>
    </xf>
    <xf numFmtId="0" fontId="11" fillId="0" borderId="0" xfId="5" applyFont="1" applyFill="1" applyAlignment="1" applyProtection="1">
      <alignment vertical="center"/>
    </xf>
    <xf numFmtId="169" fontId="15" fillId="0" borderId="16" xfId="5" applyNumberFormat="1" applyFont="1" applyFill="1" applyBorder="1" applyAlignment="1" applyProtection="1">
      <alignment vertical="center"/>
    </xf>
    <xf numFmtId="169" fontId="15" fillId="0" borderId="16" xfId="5" applyNumberFormat="1" applyFont="1" applyFill="1" applyBorder="1" applyAlignment="1" applyProtection="1">
      <alignment vertical="center"/>
      <protection locked="0"/>
    </xf>
    <xf numFmtId="169" fontId="17" fillId="0" borderId="29" xfId="5" applyNumberFormat="1" applyFont="1" applyFill="1" applyBorder="1" applyAlignment="1" applyProtection="1">
      <alignment vertical="center"/>
      <protection locked="0"/>
    </xf>
    <xf numFmtId="167" fontId="17" fillId="0" borderId="3" xfId="5" applyNumberFormat="1" applyFont="1" applyFill="1" applyBorder="1" applyAlignment="1" applyProtection="1">
      <alignment horizontal="center" vertical="center"/>
    </xf>
    <xf numFmtId="49" fontId="11" fillId="0" borderId="0" xfId="5" applyNumberFormat="1" applyFont="1" applyFill="1" applyAlignment="1" applyProtection="1">
      <alignment horizontal="center" vertical="center"/>
    </xf>
    <xf numFmtId="49" fontId="15" fillId="0" borderId="31" xfId="5" applyNumberFormat="1" applyFont="1" applyFill="1" applyBorder="1" applyAlignment="1" applyProtection="1">
      <alignment horizontal="center" vertical="center"/>
    </xf>
    <xf numFmtId="49" fontId="15" fillId="0" borderId="30" xfId="5" applyNumberFormat="1" applyFont="1" applyFill="1" applyBorder="1" applyAlignment="1" applyProtection="1">
      <alignment horizontal="center" vertical="center"/>
    </xf>
    <xf numFmtId="49" fontId="15" fillId="0" borderId="12" xfId="5" applyNumberFormat="1" applyFont="1" applyFill="1" applyBorder="1" applyAlignment="1" applyProtection="1">
      <alignment horizontal="center" vertical="center" wrapText="1"/>
    </xf>
    <xf numFmtId="0" fontId="1" fillId="0" borderId="0" xfId="5" applyFill="1" applyAlignment="1" applyProtection="1">
      <alignment horizontal="center" vertical="center"/>
    </xf>
    <xf numFmtId="164" fontId="17" fillId="0" borderId="16" xfId="0" applyNumberFormat="1" applyFont="1" applyFill="1" applyBorder="1" applyAlignment="1" applyProtection="1">
      <alignment horizontal="right" vertical="center" wrapText="1"/>
    </xf>
    <xf numFmtId="49" fontId="2" fillId="0" borderId="55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17" xfId="0" applyNumberFormat="1" applyFont="1" applyFill="1" applyBorder="1" applyAlignment="1" applyProtection="1">
      <alignment horizontal="right" vertical="center" wrapText="1"/>
      <protection locked="0"/>
    </xf>
    <xf numFmtId="165" fontId="17" fillId="0" borderId="25" xfId="3" applyNumberFormat="1" applyFont="1" applyFill="1" applyBorder="1" applyAlignment="1" applyProtection="1">
      <alignment horizontal="right" vertical="center" wrapText="1" indent="1"/>
      <protection locked="0"/>
    </xf>
    <xf numFmtId="164" fontId="41" fillId="0" borderId="29" xfId="3" applyNumberFormat="1" applyFont="1" applyFill="1" applyBorder="1" applyAlignment="1" applyProtection="1">
      <alignment horizontal="right" vertical="center" wrapText="1" indent="1"/>
      <protection locked="0"/>
    </xf>
    <xf numFmtId="164" fontId="41" fillId="0" borderId="16" xfId="3" applyNumberFormat="1" applyFont="1" applyFill="1" applyBorder="1" applyAlignment="1" applyProtection="1">
      <alignment horizontal="right" vertical="center" wrapText="1" indent="1"/>
      <protection locked="0"/>
    </xf>
    <xf numFmtId="164" fontId="42" fillId="0" borderId="21" xfId="3" applyNumberFormat="1" applyFont="1" applyFill="1" applyBorder="1" applyAlignment="1" applyProtection="1">
      <alignment horizontal="right" vertical="center" wrapText="1" indent="1"/>
    </xf>
    <xf numFmtId="164" fontId="41" fillId="0" borderId="29" xfId="3" applyNumberFormat="1" applyFont="1" applyFill="1" applyBorder="1" applyAlignment="1" applyProtection="1">
      <alignment horizontal="right" vertical="center" wrapText="1" indent="1"/>
    </xf>
    <xf numFmtId="164" fontId="43" fillId="0" borderId="21" xfId="3" applyNumberFormat="1" applyFont="1" applyFill="1" applyBorder="1" applyAlignment="1" applyProtection="1">
      <alignment horizontal="right" vertical="center" wrapText="1" indent="1"/>
    </xf>
    <xf numFmtId="164" fontId="6" fillId="0" borderId="0" xfId="3" applyNumberFormat="1" applyFont="1" applyFill="1" applyBorder="1" applyAlignment="1" applyProtection="1">
      <alignment horizontal="center" vertical="center"/>
    </xf>
    <xf numFmtId="164" fontId="29" fillId="0" borderId="38" xfId="3" applyNumberFormat="1" applyFont="1" applyFill="1" applyBorder="1" applyAlignment="1" applyProtection="1">
      <alignment horizontal="left" vertical="center"/>
    </xf>
    <xf numFmtId="164" fontId="29" fillId="0" borderId="38" xfId="3" applyNumberFormat="1" applyFont="1" applyFill="1" applyBorder="1" applyAlignment="1" applyProtection="1">
      <alignment horizontal="left"/>
    </xf>
    <xf numFmtId="0" fontId="19" fillId="0" borderId="0" xfId="3" applyFont="1" applyFill="1" applyAlignment="1" applyProtection="1">
      <alignment horizontal="center"/>
    </xf>
    <xf numFmtId="0" fontId="5" fillId="0" borderId="38" xfId="0" applyFont="1" applyFill="1" applyBorder="1" applyAlignment="1" applyProtection="1">
      <alignment horizontal="right"/>
    </xf>
    <xf numFmtId="0" fontId="5" fillId="0" borderId="38" xfId="0" applyFont="1" applyFill="1" applyBorder="1" applyAlignment="1" applyProtection="1">
      <alignment horizontal="right" vertical="center"/>
    </xf>
    <xf numFmtId="164" fontId="29" fillId="0" borderId="48" xfId="3" applyNumberFormat="1" applyFont="1" applyFill="1" applyBorder="1" applyAlignment="1" applyProtection="1">
      <alignment horizontal="center" vertical="center"/>
    </xf>
    <xf numFmtId="164" fontId="29" fillId="0" borderId="38" xfId="3" applyNumberFormat="1" applyFont="1" applyFill="1" applyBorder="1" applyAlignment="1" applyProtection="1">
      <alignment horizontal="center" vertical="center"/>
    </xf>
    <xf numFmtId="164" fontId="29" fillId="0" borderId="53" xfId="3" applyNumberFormat="1" applyFont="1" applyFill="1" applyBorder="1" applyAlignment="1" applyProtection="1">
      <alignment horizontal="center" vertical="center"/>
    </xf>
    <xf numFmtId="164" fontId="29" fillId="0" borderId="52" xfId="3" applyNumberFormat="1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7" fillId="0" borderId="48" xfId="3" applyFont="1" applyFill="1" applyBorder="1" applyAlignment="1" applyProtection="1">
      <alignment horizontal="center" vertical="center" wrapText="1"/>
    </xf>
    <xf numFmtId="0" fontId="7" fillId="0" borderId="38" xfId="3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164" fontId="25" fillId="0" borderId="53" xfId="0" applyNumberFormat="1" applyFont="1" applyFill="1" applyBorder="1" applyAlignment="1" applyProtection="1">
      <alignment horizontal="center" vertical="center" wrapText="1"/>
    </xf>
    <xf numFmtId="164" fontId="25" fillId="0" borderId="52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Alignment="1" applyProtection="1">
      <alignment horizontal="center" textRotation="180" wrapText="1"/>
    </xf>
    <xf numFmtId="164" fontId="31" fillId="0" borderId="48" xfId="0" applyNumberFormat="1" applyFont="1" applyFill="1" applyBorder="1" applyAlignment="1" applyProtection="1">
      <alignment horizontal="center" vertical="center" wrapText="1"/>
    </xf>
    <xf numFmtId="164" fontId="5" fillId="0" borderId="38" xfId="0" applyNumberFormat="1" applyFont="1" applyFill="1" applyBorder="1" applyAlignment="1" applyProtection="1">
      <alignment horizontal="right" vertical="center"/>
    </xf>
    <xf numFmtId="164" fontId="25" fillId="0" borderId="51" xfId="0" applyNumberFormat="1" applyFont="1" applyFill="1" applyBorder="1" applyAlignment="1" applyProtection="1">
      <alignment horizontal="center" vertical="center" wrapText="1"/>
    </xf>
    <xf numFmtId="164" fontId="25" fillId="0" borderId="59" xfId="0" applyNumberFormat="1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Alignment="1">
      <alignment horizontal="center" vertical="center" wrapText="1"/>
    </xf>
    <xf numFmtId="0" fontId="27" fillId="0" borderId="47" xfId="0" applyFont="1" applyFill="1" applyBorder="1" applyAlignment="1">
      <alignment horizontal="center" textRotation="180"/>
    </xf>
    <xf numFmtId="0" fontId="13" fillId="0" borderId="47" xfId="0" applyFont="1" applyFill="1" applyBorder="1" applyAlignment="1">
      <alignment horizontal="center" textRotation="180"/>
    </xf>
    <xf numFmtId="0" fontId="12" fillId="0" borderId="0" xfId="0" applyFont="1" applyFill="1" applyBorder="1" applyAlignment="1" applyProtection="1">
      <alignment horizontal="center" vertical="center"/>
    </xf>
    <xf numFmtId="0" fontId="30" fillId="0" borderId="38" xfId="0" applyFont="1" applyFill="1" applyBorder="1" applyAlignment="1" applyProtection="1">
      <alignment horizontal="right"/>
    </xf>
    <xf numFmtId="0" fontId="25" fillId="0" borderId="41" xfId="0" applyFont="1" applyBorder="1" applyAlignment="1" applyProtection="1">
      <alignment horizontal="left" vertical="center" indent="2"/>
    </xf>
    <xf numFmtId="0" fontId="25" fillId="0" borderId="40" xfId="0" applyFont="1" applyBorder="1" applyAlignment="1" applyProtection="1">
      <alignment horizontal="left" vertical="center" indent="2"/>
    </xf>
    <xf numFmtId="0" fontId="19" fillId="0" borderId="0" xfId="0" applyFont="1" applyAlignment="1">
      <alignment horizontal="center" vertical="center" wrapText="1"/>
    </xf>
    <xf numFmtId="0" fontId="29" fillId="0" borderId="38" xfId="0" applyFont="1" applyBorder="1" applyAlignment="1" applyProtection="1">
      <alignment horizontal="right"/>
    </xf>
    <xf numFmtId="0" fontId="12" fillId="0" borderId="0" xfId="4" applyFont="1" applyFill="1" applyAlignment="1" applyProtection="1">
      <alignment horizontal="center" vertical="center" wrapText="1"/>
    </xf>
    <xf numFmtId="0" fontId="12" fillId="0" borderId="0" xfId="4" applyFont="1" applyFill="1" applyAlignment="1" applyProtection="1">
      <alignment horizontal="center" vertical="center"/>
    </xf>
    <xf numFmtId="0" fontId="36" fillId="0" borderId="0" xfId="4" applyFont="1" applyFill="1" applyBorder="1" applyAlignment="1" applyProtection="1">
      <alignment horizontal="right"/>
    </xf>
    <xf numFmtId="0" fontId="37" fillId="0" borderId="15" xfId="4" applyFont="1" applyFill="1" applyBorder="1" applyAlignment="1" applyProtection="1">
      <alignment horizontal="center" vertical="center" wrapText="1"/>
    </xf>
    <xf numFmtId="0" fontId="37" fillId="0" borderId="7" xfId="4" applyFont="1" applyFill="1" applyBorder="1" applyAlignment="1" applyProtection="1">
      <alignment horizontal="center" vertical="center" wrapText="1"/>
    </xf>
    <xf numFmtId="0" fontId="37" fillId="0" borderId="9" xfId="4" applyFont="1" applyFill="1" applyBorder="1" applyAlignment="1" applyProtection="1">
      <alignment horizontal="center" vertical="center" wrapText="1"/>
    </xf>
    <xf numFmtId="0" fontId="16" fillId="0" borderId="19" xfId="5" applyFont="1" applyFill="1" applyBorder="1" applyAlignment="1" applyProtection="1">
      <alignment horizontal="center" vertical="center" textRotation="90"/>
    </xf>
    <xf numFmtId="0" fontId="16" fillId="0" borderId="1" xfId="5" applyFont="1" applyFill="1" applyBorder="1" applyAlignment="1" applyProtection="1">
      <alignment horizontal="center" vertical="center" textRotation="90"/>
    </xf>
    <xf numFmtId="0" fontId="16" fillId="0" borderId="3" xfId="5" applyFont="1" applyFill="1" applyBorder="1" applyAlignment="1" applyProtection="1">
      <alignment horizontal="center" vertical="center" textRotation="90"/>
    </xf>
    <xf numFmtId="0" fontId="36" fillId="0" borderId="4" xfId="4" applyFont="1" applyFill="1" applyBorder="1" applyAlignment="1" applyProtection="1">
      <alignment horizontal="center" vertical="center" wrapText="1"/>
    </xf>
    <xf numFmtId="0" fontId="36" fillId="0" borderId="2" xfId="4" applyFont="1" applyFill="1" applyBorder="1" applyAlignment="1" applyProtection="1">
      <alignment horizontal="center" vertical="center" wrapText="1"/>
    </xf>
    <xf numFmtId="0" fontId="36" fillId="0" borderId="32" xfId="4" applyFont="1" applyFill="1" applyBorder="1" applyAlignment="1" applyProtection="1">
      <alignment horizontal="center" vertical="center" wrapText="1"/>
    </xf>
    <xf numFmtId="0" fontId="36" fillId="0" borderId="29" xfId="4" applyFont="1" applyFill="1" applyBorder="1" applyAlignment="1" applyProtection="1">
      <alignment horizontal="center" vertical="center" wrapText="1"/>
    </xf>
    <xf numFmtId="0" fontId="36" fillId="0" borderId="2" xfId="4" applyFont="1" applyFill="1" applyBorder="1" applyAlignment="1" applyProtection="1">
      <alignment horizontal="center" wrapText="1"/>
    </xf>
    <xf numFmtId="0" fontId="36" fillId="0" borderId="16" xfId="4" applyFont="1" applyFill="1" applyBorder="1" applyAlignment="1" applyProtection="1">
      <alignment horizontal="center" wrapText="1"/>
    </xf>
    <xf numFmtId="0" fontId="34" fillId="0" borderId="0" xfId="4" applyFont="1" applyFill="1" applyAlignment="1" applyProtection="1">
      <alignment horizontal="center"/>
    </xf>
    <xf numFmtId="0" fontId="26" fillId="0" borderId="0" xfId="5" applyFont="1" applyFill="1" applyAlignment="1" applyProtection="1">
      <alignment horizontal="center" vertical="center" wrapText="1"/>
    </xf>
    <xf numFmtId="0" fontId="19" fillId="0" borderId="0" xfId="5" applyFont="1" applyFill="1" applyAlignment="1" applyProtection="1">
      <alignment horizontal="center" vertical="center" wrapText="1"/>
    </xf>
    <xf numFmtId="0" fontId="29" fillId="0" borderId="0" xfId="5" applyFont="1" applyFill="1" applyBorder="1" applyAlignment="1" applyProtection="1">
      <alignment horizontal="right" vertical="center"/>
    </xf>
    <xf numFmtId="0" fontId="19" fillId="0" borderId="11" xfId="5" applyFont="1" applyFill="1" applyBorder="1" applyAlignment="1" applyProtection="1">
      <alignment horizontal="center" vertical="center" wrapText="1"/>
    </xf>
    <xf numFmtId="0" fontId="19" fillId="0" borderId="8" xfId="5" applyFont="1" applyFill="1" applyBorder="1" applyAlignment="1" applyProtection="1">
      <alignment horizontal="center" vertical="center" wrapText="1"/>
    </xf>
    <xf numFmtId="0" fontId="16" fillId="0" borderId="4" xfId="5" applyFont="1" applyFill="1" applyBorder="1" applyAlignment="1" applyProtection="1">
      <alignment horizontal="center" vertical="center" textRotation="90"/>
    </xf>
    <xf numFmtId="0" fontId="16" fillId="0" borderId="2" xfId="5" applyFont="1" applyFill="1" applyBorder="1" applyAlignment="1" applyProtection="1">
      <alignment horizontal="center" vertical="center" textRotation="90"/>
    </xf>
    <xf numFmtId="0" fontId="5" fillId="0" borderId="20" xfId="5" applyFont="1" applyFill="1" applyBorder="1" applyAlignment="1" applyProtection="1">
      <alignment horizontal="center" vertical="center" wrapText="1"/>
    </xf>
    <xf numFmtId="0" fontId="5" fillId="0" borderId="16" xfId="5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Fill="1" applyAlignment="1">
      <alignment horizontal="right"/>
    </xf>
  </cellXfs>
  <cellStyles count="8">
    <cellStyle name="Ezres 2" xfId="6"/>
    <cellStyle name="Ezres 3" xfId="7"/>
    <cellStyle name="Hiperhivatkozás" xfId="1"/>
    <cellStyle name="Már látott hiperhivatkozás" xfId="2"/>
    <cellStyle name="Normál" xfId="0" builtinId="0"/>
    <cellStyle name="Normál_KVRENMUNKA" xfId="3"/>
    <cellStyle name="Normál_VAGYONK" xfId="5"/>
    <cellStyle name="Normál_VAGYONKIM" xfId="4"/>
  </cellStyles>
  <dxfs count="2"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lint.gyongyi/AppData/Local/Microsoft/Windows/Temporary%20Internet%20Files/Content.Outlook/H8P1MH96/Mell&#233;kletek%20k&#246;lts&#233;gvet&#233;she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vathne.szilvia/AppData/Local/Microsoft/Windows/Temporary%20Internet%20Files/Content.Outlook/0JYD5NHB/M&#225;solat%20eredetijeZARSZREND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"/>
      <sheetName val="9.1.1. sz. mell "/>
      <sheetName val="9.1.2. sz. mell "/>
      <sheetName val="9.1.3. sz. mell"/>
      <sheetName val="9.2. sz. mell"/>
      <sheetName val="9.2.1. sz. mell"/>
      <sheetName val="9.2.2. sz.  mell"/>
      <sheetName val="9.2.3. sz. mell"/>
      <sheetName val="9.3. sz. mell"/>
      <sheetName val="9.3.1. sz. mell"/>
      <sheetName val="9.3.2. sz. mell"/>
      <sheetName val="9.3.3. sz. mell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 refreshError="1">
        <row r="5">
          <cell r="A5" t="str">
            <v>2015. évi előirányzat BEVÉTELEK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1.sz.2.2.sz."/>
      <sheetName val="3.sz.mell."/>
      <sheetName val="4.sz.mell."/>
      <sheetName val="5. sz. mell. "/>
      <sheetName val="6.1. sz. mell"/>
      <sheetName val="6.2. sz. mell"/>
      <sheetName val="6.3. sz. mell"/>
      <sheetName val="6.4. sz. mell"/>
      <sheetName val="7.1. sz. mell"/>
      <sheetName val="7.2. sz. mell"/>
      <sheetName val="7.3. sz. mell"/>
      <sheetName val="7.4. sz. mell"/>
      <sheetName val="8.1. sz. mell."/>
      <sheetName val="8.1.1. sz. mell."/>
      <sheetName val="8.1.2. sz. mell."/>
      <sheetName val="8.1.3. sz. mell."/>
      <sheetName val="8.2. sz. mell."/>
      <sheetName val="8.2.1. sz. mell."/>
      <sheetName val="8.2.2. sz. mell."/>
      <sheetName val="8.2.3. sz. mell."/>
      <sheetName val="8.3. sz. mell."/>
      <sheetName val="8.3.1. sz. mell."/>
      <sheetName val="8.3.2. sz. mell. "/>
      <sheetName val="8.3.3. sz. mell."/>
      <sheetName val="9. sz. mell"/>
      <sheetName val="1.tájékoztató"/>
      <sheetName val="2. tájékoztató tábla"/>
      <sheetName val="3. tájékoztató tábla"/>
      <sheetName val="4. tájékoztató tábla"/>
      <sheetName val="5. tájékoztató tábla"/>
      <sheetName val="6. tájékoztató tábla"/>
      <sheetName val="7.1. tájékoztató tábla"/>
      <sheetName val="7.2. tájékoztató tábla"/>
      <sheetName val="7.3. tájékoztató tábla"/>
      <sheetName val="7.4. tájékoztató tábla"/>
      <sheetName val="8. tájékoztató tábla"/>
      <sheetName val="9. tájékoztató tábla"/>
      <sheetName val="Munka1"/>
    </sheetNames>
    <sheetDataSet>
      <sheetData sheetId="0" refreshError="1">
        <row r="4">
          <cell r="A4" t="str">
            <v>2014. évi eredeti előirányzat BEVÉTELEK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>
    <tabColor rgb="FF92D050"/>
    <pageSetUpPr fitToPage="1"/>
  </sheetPr>
  <dimension ref="A1:I161"/>
  <sheetViews>
    <sheetView view="pageLayout" zoomScaleNormal="90" zoomScaleSheetLayoutView="100" workbookViewId="0">
      <selection activeCell="F77" sqref="F77"/>
    </sheetView>
  </sheetViews>
  <sheetFormatPr defaultColWidth="9.33203125" defaultRowHeight="15.75"/>
  <cols>
    <col min="1" max="1" width="7.6640625" style="152" customWidth="1"/>
    <col min="2" max="2" width="73.1640625" style="152" customWidth="1"/>
    <col min="3" max="3" width="13.33203125" style="153" customWidth="1"/>
    <col min="4" max="4" width="11.5" style="164" customWidth="1"/>
    <col min="5" max="5" width="15.1640625" style="164" customWidth="1"/>
    <col min="6" max="6" width="17.6640625" style="164" customWidth="1"/>
    <col min="7" max="7" width="9.33203125" style="164"/>
    <col min="8" max="8" width="10.33203125" style="164" bestFit="1" customWidth="1"/>
    <col min="9" max="16384" width="9.33203125" style="164"/>
  </cols>
  <sheetData>
    <row r="1" spans="1:6" ht="15.95" customHeight="1">
      <c r="A1" s="353" t="s">
        <v>2</v>
      </c>
      <c r="B1" s="353"/>
      <c r="C1" s="353"/>
    </row>
    <row r="2" spans="1:6" ht="15.95" customHeight="1" thickBot="1">
      <c r="A2" s="354" t="s">
        <v>90</v>
      </c>
      <c r="B2" s="354"/>
      <c r="C2" s="358" t="s">
        <v>527</v>
      </c>
      <c r="D2" s="358"/>
      <c r="E2" s="358"/>
      <c r="F2" s="358"/>
    </row>
    <row r="3" spans="1:6" ht="15.95" customHeight="1" thickBot="1">
      <c r="A3" s="359" t="s">
        <v>387</v>
      </c>
      <c r="B3" s="361" t="s">
        <v>124</v>
      </c>
      <c r="C3" s="363" t="s">
        <v>526</v>
      </c>
      <c r="D3" s="364"/>
      <c r="E3" s="364"/>
      <c r="F3" s="365"/>
    </row>
    <row r="4" spans="1:6" ht="45.75" customHeight="1" thickBot="1">
      <c r="A4" s="360"/>
      <c r="B4" s="362"/>
      <c r="C4" s="206" t="s">
        <v>382</v>
      </c>
      <c r="D4" s="32" t="s">
        <v>383</v>
      </c>
      <c r="E4" s="32" t="s">
        <v>384</v>
      </c>
      <c r="F4" s="32" t="s">
        <v>385</v>
      </c>
    </row>
    <row r="5" spans="1:6" s="165" customFormat="1" ht="12" customHeight="1" thickBot="1">
      <c r="A5" s="159" t="s">
        <v>367</v>
      </c>
      <c r="B5" s="160" t="s">
        <v>368</v>
      </c>
      <c r="C5" s="161" t="s">
        <v>369</v>
      </c>
      <c r="D5" s="161" t="s">
        <v>371</v>
      </c>
      <c r="E5" s="161" t="s">
        <v>370</v>
      </c>
      <c r="F5" s="161" t="s">
        <v>372</v>
      </c>
    </row>
    <row r="6" spans="1:6" s="166" customFormat="1" ht="16.5" customHeight="1" thickBot="1">
      <c r="A6" s="16" t="s">
        <v>5</v>
      </c>
      <c r="B6" s="17" t="s">
        <v>149</v>
      </c>
      <c r="C6" s="350">
        <f>+C7+C8+C9+C10+C11+C12</f>
        <v>15105960</v>
      </c>
      <c r="D6" s="91">
        <v>15722163</v>
      </c>
      <c r="E6" s="350">
        <v>15722164</v>
      </c>
      <c r="F6" s="226">
        <f t="shared" ref="F6:F10" si="0">E6/C6</f>
        <v>1.0407921111931979</v>
      </c>
    </row>
    <row r="7" spans="1:6" s="166" customFormat="1" ht="12" customHeight="1">
      <c r="A7" s="11" t="s">
        <v>61</v>
      </c>
      <c r="B7" s="167" t="s">
        <v>150</v>
      </c>
      <c r="C7" s="94">
        <v>9706965</v>
      </c>
      <c r="D7" s="94">
        <v>9706965</v>
      </c>
      <c r="E7" s="348">
        <v>9706965</v>
      </c>
      <c r="F7" s="211">
        <f t="shared" si="0"/>
        <v>1</v>
      </c>
    </row>
    <row r="8" spans="1:6" s="166" customFormat="1" ht="12" customHeight="1">
      <c r="A8" s="10" t="s">
        <v>62</v>
      </c>
      <c r="B8" s="168" t="s">
        <v>151</v>
      </c>
      <c r="C8" s="93"/>
      <c r="D8" s="93"/>
      <c r="E8" s="349"/>
      <c r="F8" s="211"/>
    </row>
    <row r="9" spans="1:6" s="166" customFormat="1" ht="12" customHeight="1">
      <c r="A9" s="10" t="s">
        <v>63</v>
      </c>
      <c r="B9" s="168" t="s">
        <v>152</v>
      </c>
      <c r="C9" s="93">
        <v>4198995</v>
      </c>
      <c r="D9" s="93">
        <v>4368158</v>
      </c>
      <c r="E9" s="349">
        <v>4368159</v>
      </c>
      <c r="F9" s="211">
        <f t="shared" si="0"/>
        <v>1.0402867829087674</v>
      </c>
    </row>
    <row r="10" spans="1:6" s="166" customFormat="1" ht="12" customHeight="1">
      <c r="A10" s="10" t="s">
        <v>64</v>
      </c>
      <c r="B10" s="168" t="s">
        <v>153</v>
      </c>
      <c r="C10" s="93">
        <v>1200000</v>
      </c>
      <c r="D10" s="93">
        <v>1200000</v>
      </c>
      <c r="E10" s="349">
        <v>1200000</v>
      </c>
      <c r="F10" s="211">
        <f t="shared" si="0"/>
        <v>1</v>
      </c>
    </row>
    <row r="11" spans="1:6" s="166" customFormat="1" ht="12" customHeight="1">
      <c r="A11" s="10" t="s">
        <v>87</v>
      </c>
      <c r="B11" s="87" t="s">
        <v>309</v>
      </c>
      <c r="C11" s="93"/>
      <c r="D11" s="93"/>
      <c r="E11" s="349"/>
      <c r="F11" s="211"/>
    </row>
    <row r="12" spans="1:6" s="166" customFormat="1" ht="12" customHeight="1" thickBot="1">
      <c r="A12" s="12" t="s">
        <v>65</v>
      </c>
      <c r="B12" s="88" t="s">
        <v>310</v>
      </c>
      <c r="C12" s="93"/>
      <c r="D12" s="93"/>
      <c r="E12" s="93"/>
      <c r="F12" s="211"/>
    </row>
    <row r="13" spans="1:6" s="166" customFormat="1" ht="12" customHeight="1" thickBot="1">
      <c r="A13" s="16" t="s">
        <v>6</v>
      </c>
      <c r="B13" s="86" t="s">
        <v>154</v>
      </c>
      <c r="C13" s="91">
        <f>+C14+C15+C16+C17+C18</f>
        <v>3289000</v>
      </c>
      <c r="D13" s="91">
        <f>+D14+D15+D16+D17+D18</f>
        <v>8351773</v>
      </c>
      <c r="E13" s="350">
        <f>+E14+E15+E16+E17+E18</f>
        <v>8351773</v>
      </c>
      <c r="F13" s="226">
        <f>+F14+F15+F16+F17+F18</f>
        <v>2.5393046518698692</v>
      </c>
    </row>
    <row r="14" spans="1:6" s="166" customFormat="1" ht="12" customHeight="1">
      <c r="A14" s="11" t="s">
        <v>67</v>
      </c>
      <c r="B14" s="167" t="s">
        <v>155</v>
      </c>
      <c r="C14" s="94"/>
      <c r="D14" s="94"/>
      <c r="E14" s="94"/>
      <c r="F14" s="211"/>
    </row>
    <row r="15" spans="1:6" s="166" customFormat="1" ht="12" customHeight="1">
      <c r="A15" s="10" t="s">
        <v>68</v>
      </c>
      <c r="B15" s="168" t="s">
        <v>156</v>
      </c>
      <c r="C15" s="93"/>
      <c r="D15" s="93"/>
      <c r="E15" s="93"/>
      <c r="F15" s="227"/>
    </row>
    <row r="16" spans="1:6" s="166" customFormat="1" ht="12" customHeight="1">
      <c r="A16" s="10" t="s">
        <v>69</v>
      </c>
      <c r="B16" s="168" t="s">
        <v>302</v>
      </c>
      <c r="C16" s="93"/>
      <c r="D16" s="93"/>
      <c r="E16" s="93"/>
      <c r="F16" s="227"/>
    </row>
    <row r="17" spans="1:6" s="166" customFormat="1" ht="12" customHeight="1">
      <c r="A17" s="10" t="s">
        <v>70</v>
      </c>
      <c r="B17" s="168" t="s">
        <v>303</v>
      </c>
      <c r="C17" s="93"/>
      <c r="D17" s="93"/>
      <c r="E17" s="93"/>
      <c r="F17" s="227"/>
    </row>
    <row r="18" spans="1:6" s="166" customFormat="1" ht="12" customHeight="1">
      <c r="A18" s="10" t="s">
        <v>71</v>
      </c>
      <c r="B18" s="168" t="s">
        <v>157</v>
      </c>
      <c r="C18" s="93">
        <v>3289000</v>
      </c>
      <c r="D18" s="93">
        <v>8351773</v>
      </c>
      <c r="E18" s="349">
        <v>8351773</v>
      </c>
      <c r="F18" s="227">
        <f>E18/C18</f>
        <v>2.5393046518698692</v>
      </c>
    </row>
    <row r="19" spans="1:6" s="166" customFormat="1" ht="12" customHeight="1" thickBot="1">
      <c r="A19" s="12" t="s">
        <v>77</v>
      </c>
      <c r="B19" s="88" t="s">
        <v>158</v>
      </c>
      <c r="C19" s="95"/>
      <c r="D19" s="95"/>
      <c r="E19" s="95"/>
      <c r="F19" s="228"/>
    </row>
    <row r="20" spans="1:6" s="166" customFormat="1" ht="12" customHeight="1" thickBot="1">
      <c r="A20" s="16" t="s">
        <v>7</v>
      </c>
      <c r="B20" s="17" t="s">
        <v>159</v>
      </c>
      <c r="C20" s="91">
        <f>+C21+C22+C23+C24+C25</f>
        <v>0</v>
      </c>
      <c r="D20" s="91">
        <f>+D21+D22+D23+D24+D25</f>
        <v>0</v>
      </c>
      <c r="E20" s="91">
        <f>+E21+E22+E23+E24+E25</f>
        <v>0</v>
      </c>
      <c r="F20" s="226"/>
    </row>
    <row r="21" spans="1:6" s="166" customFormat="1" ht="12" customHeight="1">
      <c r="A21" s="11" t="s">
        <v>50</v>
      </c>
      <c r="B21" s="167" t="s">
        <v>160</v>
      </c>
      <c r="C21" s="94"/>
      <c r="D21" s="94"/>
      <c r="E21" s="94"/>
      <c r="F21" s="211"/>
    </row>
    <row r="22" spans="1:6" s="166" customFormat="1" ht="12" customHeight="1">
      <c r="A22" s="10" t="s">
        <v>51</v>
      </c>
      <c r="B22" s="168" t="s">
        <v>161</v>
      </c>
      <c r="C22" s="93"/>
      <c r="D22" s="93"/>
      <c r="E22" s="93"/>
      <c r="F22" s="227"/>
    </row>
    <row r="23" spans="1:6" s="166" customFormat="1" ht="12" customHeight="1">
      <c r="A23" s="10" t="s">
        <v>52</v>
      </c>
      <c r="B23" s="168" t="s">
        <v>304</v>
      </c>
      <c r="C23" s="93"/>
      <c r="D23" s="93"/>
      <c r="E23" s="93"/>
      <c r="F23" s="227"/>
    </row>
    <row r="24" spans="1:6" s="166" customFormat="1" ht="12" customHeight="1">
      <c r="A24" s="10" t="s">
        <v>53</v>
      </c>
      <c r="B24" s="168" t="s">
        <v>305</v>
      </c>
      <c r="C24" s="93"/>
      <c r="D24" s="93"/>
      <c r="E24" s="93"/>
      <c r="F24" s="227"/>
    </row>
    <row r="25" spans="1:6" s="166" customFormat="1" ht="12" customHeight="1">
      <c r="A25" s="10" t="s">
        <v>99</v>
      </c>
      <c r="B25" s="168" t="s">
        <v>162</v>
      </c>
      <c r="C25" s="93"/>
      <c r="D25" s="93"/>
      <c r="E25" s="93"/>
      <c r="F25" s="227"/>
    </row>
    <row r="26" spans="1:6" s="166" customFormat="1" ht="12" customHeight="1" thickBot="1">
      <c r="A26" s="12" t="s">
        <v>100</v>
      </c>
      <c r="B26" s="169" t="s">
        <v>163</v>
      </c>
      <c r="C26" s="95"/>
      <c r="D26" s="95"/>
      <c r="E26" s="95"/>
      <c r="F26" s="228"/>
    </row>
    <row r="27" spans="1:6" s="166" customFormat="1" ht="12" customHeight="1" thickBot="1">
      <c r="A27" s="16" t="s">
        <v>101</v>
      </c>
      <c r="B27" s="17" t="s">
        <v>164</v>
      </c>
      <c r="C27" s="97">
        <v>2800000</v>
      </c>
      <c r="D27" s="97">
        <v>3082736</v>
      </c>
      <c r="E27" s="352">
        <v>3040176</v>
      </c>
      <c r="F27" s="229">
        <f>+F28+F32+F33+F34</f>
        <v>1.30725</v>
      </c>
    </row>
    <row r="28" spans="1:6" s="166" customFormat="1" ht="12" customHeight="1">
      <c r="A28" s="11" t="s">
        <v>165</v>
      </c>
      <c r="B28" s="167" t="s">
        <v>316</v>
      </c>
      <c r="C28" s="162"/>
      <c r="D28" s="162"/>
      <c r="E28" s="351"/>
      <c r="F28" s="230"/>
    </row>
    <row r="29" spans="1:6" s="166" customFormat="1" ht="12" customHeight="1">
      <c r="A29" s="10" t="s">
        <v>166</v>
      </c>
      <c r="B29" s="168" t="s">
        <v>171</v>
      </c>
      <c r="C29" s="93"/>
      <c r="D29" s="93">
        <v>310184</v>
      </c>
      <c r="E29" s="93">
        <v>310184</v>
      </c>
      <c r="F29" s="230"/>
    </row>
    <row r="30" spans="1:6" s="166" customFormat="1" ht="12" customHeight="1">
      <c r="A30" s="10" t="s">
        <v>167</v>
      </c>
      <c r="B30" s="168" t="s">
        <v>172</v>
      </c>
      <c r="C30" s="93"/>
      <c r="D30" s="93"/>
      <c r="E30" s="93"/>
      <c r="F30" s="227"/>
    </row>
    <row r="31" spans="1:6" s="166" customFormat="1" ht="12" customHeight="1">
      <c r="A31" s="10" t="s">
        <v>314</v>
      </c>
      <c r="B31" s="189" t="s">
        <v>315</v>
      </c>
      <c r="C31" s="93">
        <v>2000000</v>
      </c>
      <c r="D31" s="93">
        <v>1700000</v>
      </c>
      <c r="E31" s="349">
        <v>1657440</v>
      </c>
      <c r="F31" s="227">
        <f>E31/C31</f>
        <v>0.82872000000000001</v>
      </c>
    </row>
    <row r="32" spans="1:6" s="166" customFormat="1" ht="12" customHeight="1">
      <c r="A32" s="10" t="s">
        <v>168</v>
      </c>
      <c r="B32" s="168" t="s">
        <v>173</v>
      </c>
      <c r="C32" s="93">
        <v>800000</v>
      </c>
      <c r="D32" s="93">
        <v>1045800</v>
      </c>
      <c r="E32" s="349">
        <v>1045800</v>
      </c>
      <c r="F32" s="227">
        <f>E32/C32</f>
        <v>1.30725</v>
      </c>
    </row>
    <row r="33" spans="1:6" s="166" customFormat="1" ht="12" customHeight="1">
      <c r="A33" s="10" t="s">
        <v>169</v>
      </c>
      <c r="B33" s="168" t="s">
        <v>174</v>
      </c>
      <c r="C33" s="93"/>
      <c r="D33" s="93"/>
      <c r="E33" s="93"/>
      <c r="F33" s="227"/>
    </row>
    <row r="34" spans="1:6" s="166" customFormat="1" ht="12" customHeight="1" thickBot="1">
      <c r="A34" s="12" t="s">
        <v>170</v>
      </c>
      <c r="B34" s="169" t="s">
        <v>175</v>
      </c>
      <c r="C34" s="95"/>
      <c r="D34" s="95"/>
      <c r="E34" s="95"/>
      <c r="F34" s="227"/>
    </row>
    <row r="35" spans="1:6" s="166" customFormat="1" ht="12" customHeight="1" thickBot="1">
      <c r="A35" s="16" t="s">
        <v>9</v>
      </c>
      <c r="B35" s="17" t="s">
        <v>311</v>
      </c>
      <c r="C35" s="91">
        <f>SUM(C36:C46)</f>
        <v>0</v>
      </c>
      <c r="D35" s="91">
        <f>SUM(D36:D46)</f>
        <v>1613021</v>
      </c>
      <c r="E35" s="350">
        <f>SUM(E36:E46)</f>
        <v>1613021</v>
      </c>
      <c r="F35" s="226"/>
    </row>
    <row r="36" spans="1:6" s="166" customFormat="1" ht="12" customHeight="1">
      <c r="A36" s="11" t="s">
        <v>54</v>
      </c>
      <c r="B36" s="167" t="s">
        <v>178</v>
      </c>
      <c r="C36" s="94"/>
      <c r="D36" s="94">
        <v>937160</v>
      </c>
      <c r="E36" s="94">
        <v>937160</v>
      </c>
      <c r="F36" s="211"/>
    </row>
    <row r="37" spans="1:6" s="166" customFormat="1" ht="12" customHeight="1">
      <c r="A37" s="10" t="s">
        <v>55</v>
      </c>
      <c r="B37" s="168" t="s">
        <v>179</v>
      </c>
      <c r="C37" s="93"/>
      <c r="D37" s="93">
        <v>501906</v>
      </c>
      <c r="E37" s="93">
        <v>501906</v>
      </c>
      <c r="F37" s="227"/>
    </row>
    <row r="38" spans="1:6" s="166" customFormat="1" ht="12" customHeight="1">
      <c r="A38" s="10" t="s">
        <v>56</v>
      </c>
      <c r="B38" s="168" t="s">
        <v>180</v>
      </c>
      <c r="C38" s="93"/>
      <c r="D38" s="93"/>
      <c r="E38" s="93"/>
      <c r="F38" s="227"/>
    </row>
    <row r="39" spans="1:6" s="166" customFormat="1" ht="12" customHeight="1">
      <c r="A39" s="10" t="s">
        <v>103</v>
      </c>
      <c r="B39" s="168" t="s">
        <v>181</v>
      </c>
      <c r="C39" s="93"/>
      <c r="D39" s="93">
        <v>173177</v>
      </c>
      <c r="E39" s="93">
        <v>173177</v>
      </c>
      <c r="F39" s="227"/>
    </row>
    <row r="40" spans="1:6" s="166" customFormat="1" ht="12" customHeight="1">
      <c r="A40" s="10" t="s">
        <v>104</v>
      </c>
      <c r="B40" s="168" t="s">
        <v>182</v>
      </c>
      <c r="C40" s="93"/>
      <c r="D40" s="93"/>
      <c r="E40" s="93"/>
      <c r="F40" s="227"/>
    </row>
    <row r="41" spans="1:6" s="166" customFormat="1" ht="12" customHeight="1">
      <c r="A41" s="10" t="s">
        <v>105</v>
      </c>
      <c r="B41" s="168" t="s">
        <v>183</v>
      </c>
      <c r="C41" s="93"/>
      <c r="D41" s="93"/>
      <c r="E41" s="93"/>
      <c r="F41" s="227"/>
    </row>
    <row r="42" spans="1:6" s="166" customFormat="1" ht="12" customHeight="1">
      <c r="A42" s="10" t="s">
        <v>106</v>
      </c>
      <c r="B42" s="168" t="s">
        <v>184</v>
      </c>
      <c r="C42" s="93"/>
      <c r="D42" s="93"/>
      <c r="E42" s="93"/>
      <c r="F42" s="227"/>
    </row>
    <row r="43" spans="1:6" s="166" customFormat="1" ht="12" customHeight="1">
      <c r="A43" s="10" t="s">
        <v>107</v>
      </c>
      <c r="B43" s="168" t="s">
        <v>185</v>
      </c>
      <c r="C43" s="93"/>
      <c r="D43" s="93">
        <v>778</v>
      </c>
      <c r="E43" s="93">
        <v>778</v>
      </c>
      <c r="F43" s="227"/>
    </row>
    <row r="44" spans="1:6" s="166" customFormat="1" ht="12" customHeight="1">
      <c r="A44" s="10" t="s">
        <v>176</v>
      </c>
      <c r="B44" s="168" t="s">
        <v>186</v>
      </c>
      <c r="C44" s="96"/>
      <c r="D44" s="96"/>
      <c r="E44" s="96"/>
      <c r="F44" s="231"/>
    </row>
    <row r="45" spans="1:6" s="166" customFormat="1" ht="12" customHeight="1">
      <c r="A45" s="12" t="s">
        <v>177</v>
      </c>
      <c r="B45" s="169" t="s">
        <v>313</v>
      </c>
      <c r="C45" s="157"/>
      <c r="D45" s="157"/>
      <c r="E45" s="157"/>
      <c r="F45" s="232"/>
    </row>
    <row r="46" spans="1:6" s="166" customFormat="1" ht="12" customHeight="1" thickBot="1">
      <c r="A46" s="12" t="s">
        <v>312</v>
      </c>
      <c r="B46" s="88" t="s">
        <v>187</v>
      </c>
      <c r="C46" s="157"/>
      <c r="D46" s="157"/>
      <c r="E46" s="157"/>
      <c r="F46" s="232"/>
    </row>
    <row r="47" spans="1:6" s="166" customFormat="1" ht="12" customHeight="1" thickBot="1">
      <c r="A47" s="16" t="s">
        <v>10</v>
      </c>
      <c r="B47" s="17" t="s">
        <v>188</v>
      </c>
      <c r="C47" s="91">
        <f>SUM(C48:C52)</f>
        <v>0</v>
      </c>
      <c r="D47" s="91">
        <f>SUM(D48:D52)</f>
        <v>0</v>
      </c>
      <c r="E47" s="91">
        <f>SUM(E48:E52)</f>
        <v>0</v>
      </c>
      <c r="F47" s="226"/>
    </row>
    <row r="48" spans="1:6" s="166" customFormat="1" ht="12" customHeight="1">
      <c r="A48" s="11" t="s">
        <v>57</v>
      </c>
      <c r="B48" s="167" t="s">
        <v>192</v>
      </c>
      <c r="C48" s="183"/>
      <c r="D48" s="183"/>
      <c r="E48" s="183"/>
      <c r="F48" s="233"/>
    </row>
    <row r="49" spans="1:6" s="166" customFormat="1" ht="12" customHeight="1">
      <c r="A49" s="10" t="s">
        <v>58</v>
      </c>
      <c r="B49" s="168" t="s">
        <v>193</v>
      </c>
      <c r="C49" s="96"/>
      <c r="D49" s="96"/>
      <c r="E49" s="96"/>
      <c r="F49" s="231"/>
    </row>
    <row r="50" spans="1:6" s="166" customFormat="1" ht="12" customHeight="1">
      <c r="A50" s="10" t="s">
        <v>189</v>
      </c>
      <c r="B50" s="168" t="s">
        <v>194</v>
      </c>
      <c r="C50" s="96"/>
      <c r="D50" s="96"/>
      <c r="E50" s="96"/>
      <c r="F50" s="231"/>
    </row>
    <row r="51" spans="1:6" s="166" customFormat="1" ht="12" customHeight="1">
      <c r="A51" s="10" t="s">
        <v>190</v>
      </c>
      <c r="B51" s="168" t="s">
        <v>195</v>
      </c>
      <c r="C51" s="96"/>
      <c r="D51" s="96"/>
      <c r="E51" s="96"/>
      <c r="F51" s="231"/>
    </row>
    <row r="52" spans="1:6" s="166" customFormat="1" ht="12" customHeight="1" thickBot="1">
      <c r="A52" s="12" t="s">
        <v>191</v>
      </c>
      <c r="B52" s="88" t="s">
        <v>196</v>
      </c>
      <c r="C52" s="157"/>
      <c r="D52" s="157"/>
      <c r="E52" s="157"/>
      <c r="F52" s="232"/>
    </row>
    <row r="53" spans="1:6" s="166" customFormat="1" ht="12" customHeight="1" thickBot="1">
      <c r="A53" s="16" t="s">
        <v>108</v>
      </c>
      <c r="B53" s="17" t="s">
        <v>197</v>
      </c>
      <c r="C53" s="91">
        <f>SUM(C54:C56)</f>
        <v>0</v>
      </c>
      <c r="D53" s="91">
        <f>SUM(D54:D56)</f>
        <v>0</v>
      </c>
      <c r="E53" s="91">
        <f>SUM(E54:E56)</f>
        <v>0</v>
      </c>
      <c r="F53" s="226"/>
    </row>
    <row r="54" spans="1:6" s="166" customFormat="1" ht="12" customHeight="1">
      <c r="A54" s="11" t="s">
        <v>59</v>
      </c>
      <c r="B54" s="167" t="s">
        <v>198</v>
      </c>
      <c r="C54" s="94"/>
      <c r="D54" s="94"/>
      <c r="E54" s="94"/>
      <c r="F54" s="211"/>
    </row>
    <row r="55" spans="1:6" s="166" customFormat="1" ht="12" customHeight="1">
      <c r="A55" s="10" t="s">
        <v>60</v>
      </c>
      <c r="B55" s="168" t="s">
        <v>306</v>
      </c>
      <c r="C55" s="93"/>
      <c r="D55" s="93"/>
      <c r="E55" s="93"/>
      <c r="F55" s="227"/>
    </row>
    <row r="56" spans="1:6" s="166" customFormat="1" ht="12" customHeight="1">
      <c r="A56" s="10" t="s">
        <v>201</v>
      </c>
      <c r="B56" s="168" t="s">
        <v>199</v>
      </c>
      <c r="C56" s="93"/>
      <c r="D56" s="93"/>
      <c r="E56" s="93"/>
      <c r="F56" s="227"/>
    </row>
    <row r="57" spans="1:6" s="166" customFormat="1" ht="12" customHeight="1" thickBot="1">
      <c r="A57" s="12" t="s">
        <v>202</v>
      </c>
      <c r="B57" s="88" t="s">
        <v>200</v>
      </c>
      <c r="C57" s="95"/>
      <c r="D57" s="95"/>
      <c r="E57" s="95"/>
      <c r="F57" s="228"/>
    </row>
    <row r="58" spans="1:6" s="166" customFormat="1" ht="12" customHeight="1" thickBot="1">
      <c r="A58" s="16" t="s">
        <v>12</v>
      </c>
      <c r="B58" s="86" t="s">
        <v>203</v>
      </c>
      <c r="C58" s="91">
        <f>SUM(C59:C61)</f>
        <v>0</v>
      </c>
      <c r="D58" s="91">
        <f>SUM(D59:D61)</f>
        <v>0</v>
      </c>
      <c r="E58" s="91">
        <f>SUM(E59:E61)</f>
        <v>0</v>
      </c>
      <c r="F58" s="226"/>
    </row>
    <row r="59" spans="1:6" s="166" customFormat="1" ht="12" customHeight="1">
      <c r="A59" s="11" t="s">
        <v>109</v>
      </c>
      <c r="B59" s="167" t="s">
        <v>205</v>
      </c>
      <c r="C59" s="96"/>
      <c r="D59" s="96"/>
      <c r="E59" s="96"/>
      <c r="F59" s="231"/>
    </row>
    <row r="60" spans="1:6" s="166" customFormat="1" ht="12" customHeight="1">
      <c r="A60" s="10" t="s">
        <v>110</v>
      </c>
      <c r="B60" s="168" t="s">
        <v>307</v>
      </c>
      <c r="C60" s="96"/>
      <c r="D60" s="96"/>
      <c r="E60" s="96"/>
      <c r="F60" s="231"/>
    </row>
    <row r="61" spans="1:6" s="166" customFormat="1" ht="12" customHeight="1">
      <c r="A61" s="10" t="s">
        <v>130</v>
      </c>
      <c r="B61" s="168" t="s">
        <v>206</v>
      </c>
      <c r="C61" s="96"/>
      <c r="D61" s="96"/>
      <c r="E61" s="96"/>
      <c r="F61" s="231"/>
    </row>
    <row r="62" spans="1:6" s="166" customFormat="1" ht="12" customHeight="1" thickBot="1">
      <c r="A62" s="12" t="s">
        <v>204</v>
      </c>
      <c r="B62" s="88" t="s">
        <v>207</v>
      </c>
      <c r="C62" s="96"/>
      <c r="D62" s="96"/>
      <c r="E62" s="96"/>
      <c r="F62" s="231"/>
    </row>
    <row r="63" spans="1:6" s="166" customFormat="1" ht="12" customHeight="1" thickBot="1">
      <c r="A63" s="196" t="s">
        <v>356</v>
      </c>
      <c r="B63" s="17" t="s">
        <v>208</v>
      </c>
      <c r="C63" s="352">
        <f>+C6+C13+C20+C27+C35+C47+C53+C58</f>
        <v>21194960</v>
      </c>
      <c r="D63" s="352">
        <f>+D6+D13+D20+D27+D35+D47+D53+D58</f>
        <v>28769693</v>
      </c>
      <c r="E63" s="352">
        <f>+E6+E13+E20+E27+E35+E47+E53+E58</f>
        <v>28727134</v>
      </c>
      <c r="F63" s="229">
        <f>E63/C63</f>
        <v>1.3553757119617116</v>
      </c>
    </row>
    <row r="64" spans="1:6" s="166" customFormat="1" ht="12" customHeight="1" thickBot="1">
      <c r="A64" s="185" t="s">
        <v>209</v>
      </c>
      <c r="B64" s="86" t="s">
        <v>210</v>
      </c>
      <c r="C64" s="91">
        <f>SUM(C65:C67)</f>
        <v>0</v>
      </c>
      <c r="D64" s="91">
        <f>SUM(D65:D67)</f>
        <v>0</v>
      </c>
      <c r="E64" s="91">
        <f>SUM(E65:E67)</f>
        <v>0</v>
      </c>
      <c r="F64" s="226"/>
    </row>
    <row r="65" spans="1:6" s="166" customFormat="1" ht="12" customHeight="1">
      <c r="A65" s="11" t="s">
        <v>240</v>
      </c>
      <c r="B65" s="167" t="s">
        <v>211</v>
      </c>
      <c r="C65" s="96"/>
      <c r="D65" s="96"/>
      <c r="E65" s="96"/>
      <c r="F65" s="231"/>
    </row>
    <row r="66" spans="1:6" s="166" customFormat="1" ht="12" customHeight="1">
      <c r="A66" s="10" t="s">
        <v>249</v>
      </c>
      <c r="B66" s="168" t="s">
        <v>212</v>
      </c>
      <c r="C66" s="96"/>
      <c r="D66" s="96"/>
      <c r="E66" s="96"/>
      <c r="F66" s="231"/>
    </row>
    <row r="67" spans="1:6" s="166" customFormat="1" ht="12" customHeight="1" thickBot="1">
      <c r="A67" s="12" t="s">
        <v>250</v>
      </c>
      <c r="B67" s="190" t="s">
        <v>341</v>
      </c>
      <c r="C67" s="96"/>
      <c r="D67" s="96"/>
      <c r="E67" s="96"/>
      <c r="F67" s="231"/>
    </row>
    <row r="68" spans="1:6" s="166" customFormat="1" ht="12" customHeight="1" thickBot="1">
      <c r="A68" s="185" t="s">
        <v>213</v>
      </c>
      <c r="B68" s="86" t="s">
        <v>214</v>
      </c>
      <c r="C68" s="91">
        <f>SUM(C69:C72)</f>
        <v>0</v>
      </c>
      <c r="D68" s="91">
        <f>SUM(D69:D72)</f>
        <v>0</v>
      </c>
      <c r="E68" s="91">
        <f>SUM(E69:E72)</f>
        <v>0</v>
      </c>
      <c r="F68" s="226"/>
    </row>
    <row r="69" spans="1:6" s="166" customFormat="1" ht="12" customHeight="1">
      <c r="A69" s="11" t="s">
        <v>88</v>
      </c>
      <c r="B69" s="167" t="s">
        <v>215</v>
      </c>
      <c r="C69" s="96"/>
      <c r="D69" s="96"/>
      <c r="E69" s="96"/>
      <c r="F69" s="231"/>
    </row>
    <row r="70" spans="1:6" s="166" customFormat="1" ht="12" customHeight="1">
      <c r="A70" s="10" t="s">
        <v>89</v>
      </c>
      <c r="B70" s="168" t="s">
        <v>216</v>
      </c>
      <c r="C70" s="96"/>
      <c r="D70" s="96"/>
      <c r="E70" s="96"/>
      <c r="F70" s="231"/>
    </row>
    <row r="71" spans="1:6" s="166" customFormat="1" ht="12" customHeight="1">
      <c r="A71" s="10" t="s">
        <v>241</v>
      </c>
      <c r="B71" s="168" t="s">
        <v>217</v>
      </c>
      <c r="C71" s="96"/>
      <c r="D71" s="96"/>
      <c r="E71" s="96"/>
      <c r="F71" s="231"/>
    </row>
    <row r="72" spans="1:6" s="166" customFormat="1" ht="12" customHeight="1" thickBot="1">
      <c r="A72" s="12" t="s">
        <v>242</v>
      </c>
      <c r="B72" s="88" t="s">
        <v>218</v>
      </c>
      <c r="C72" s="96"/>
      <c r="D72" s="96"/>
      <c r="E72" s="96"/>
      <c r="F72" s="231"/>
    </row>
    <row r="73" spans="1:6" s="166" customFormat="1" ht="12" customHeight="1" thickBot="1">
      <c r="A73" s="185" t="s">
        <v>219</v>
      </c>
      <c r="B73" s="86" t="s">
        <v>220</v>
      </c>
      <c r="C73" s="91">
        <f>SUM(C74:C75)</f>
        <v>3781000</v>
      </c>
      <c r="D73" s="91">
        <f>SUM(D74:D75)</f>
        <v>3781000</v>
      </c>
      <c r="E73" s="91">
        <f>SUM(E74:E75)</f>
        <v>3781000</v>
      </c>
      <c r="F73" s="226">
        <f>SUM(F74:F75)</f>
        <v>1</v>
      </c>
    </row>
    <row r="74" spans="1:6" s="166" customFormat="1" ht="12" customHeight="1">
      <c r="A74" s="11" t="s">
        <v>243</v>
      </c>
      <c r="B74" s="167" t="s">
        <v>221</v>
      </c>
      <c r="C74" s="96">
        <v>3781000</v>
      </c>
      <c r="D74" s="96">
        <v>3781000</v>
      </c>
      <c r="E74" s="96">
        <v>3781000</v>
      </c>
      <c r="F74" s="231">
        <f>E74/C74</f>
        <v>1</v>
      </c>
    </row>
    <row r="75" spans="1:6" s="166" customFormat="1" ht="12" customHeight="1" thickBot="1">
      <c r="A75" s="12" t="s">
        <v>244</v>
      </c>
      <c r="B75" s="88" t="s">
        <v>222</v>
      </c>
      <c r="C75" s="96"/>
      <c r="D75" s="96"/>
      <c r="E75" s="96"/>
      <c r="F75" s="231"/>
    </row>
    <row r="76" spans="1:6" s="166" customFormat="1" ht="12" customHeight="1" thickBot="1">
      <c r="A76" s="185" t="s">
        <v>223</v>
      </c>
      <c r="B76" s="86" t="s">
        <v>224</v>
      </c>
      <c r="C76" s="91">
        <f>SUM(C77:C79)</f>
        <v>0</v>
      </c>
      <c r="D76" s="91">
        <f>SUM(D77:D79)</f>
        <v>639212</v>
      </c>
      <c r="E76" s="91">
        <f>SUM(E77:E79)</f>
        <v>639212</v>
      </c>
      <c r="F76" s="226"/>
    </row>
    <row r="77" spans="1:6" s="166" customFormat="1" ht="12" customHeight="1">
      <c r="A77" s="11" t="s">
        <v>245</v>
      </c>
      <c r="B77" s="167" t="s">
        <v>225</v>
      </c>
      <c r="C77" s="96"/>
      <c r="D77" s="96">
        <v>639212</v>
      </c>
      <c r="E77" s="96">
        <v>639212</v>
      </c>
      <c r="F77" s="231"/>
    </row>
    <row r="78" spans="1:6" s="166" customFormat="1" ht="12" customHeight="1">
      <c r="A78" s="10" t="s">
        <v>246</v>
      </c>
      <c r="B78" s="168" t="s">
        <v>226</v>
      </c>
      <c r="C78" s="96"/>
      <c r="D78" s="96"/>
      <c r="E78" s="96"/>
      <c r="F78" s="231"/>
    </row>
    <row r="79" spans="1:6" s="166" customFormat="1" ht="12" customHeight="1" thickBot="1">
      <c r="A79" s="12" t="s">
        <v>247</v>
      </c>
      <c r="B79" s="88" t="s">
        <v>227</v>
      </c>
      <c r="C79" s="96"/>
      <c r="D79" s="96"/>
      <c r="E79" s="96"/>
      <c r="F79" s="231"/>
    </row>
    <row r="80" spans="1:6" s="166" customFormat="1" ht="12" customHeight="1" thickBot="1">
      <c r="A80" s="185" t="s">
        <v>228</v>
      </c>
      <c r="B80" s="86" t="s">
        <v>248</v>
      </c>
      <c r="C80" s="91">
        <f>SUM(C81:C84)</f>
        <v>0</v>
      </c>
      <c r="D80" s="91">
        <f>SUM(D81:D84)</f>
        <v>0</v>
      </c>
      <c r="E80" s="91">
        <f>SUM(E81:E84)</f>
        <v>0</v>
      </c>
      <c r="F80" s="226"/>
    </row>
    <row r="81" spans="1:6" s="166" customFormat="1" ht="12" customHeight="1">
      <c r="A81" s="170" t="s">
        <v>229</v>
      </c>
      <c r="B81" s="167" t="s">
        <v>230</v>
      </c>
      <c r="C81" s="96"/>
      <c r="D81" s="96"/>
      <c r="E81" s="96"/>
      <c r="F81" s="231"/>
    </row>
    <row r="82" spans="1:6" s="166" customFormat="1" ht="12" customHeight="1">
      <c r="A82" s="171" t="s">
        <v>231</v>
      </c>
      <c r="B82" s="168" t="s">
        <v>232</v>
      </c>
      <c r="C82" s="96"/>
      <c r="D82" s="96"/>
      <c r="E82" s="96"/>
      <c r="F82" s="231"/>
    </row>
    <row r="83" spans="1:6" s="166" customFormat="1" ht="12" customHeight="1">
      <c r="A83" s="171" t="s">
        <v>233</v>
      </c>
      <c r="B83" s="168" t="s">
        <v>234</v>
      </c>
      <c r="C83" s="96"/>
      <c r="D83" s="96"/>
      <c r="E83" s="96"/>
      <c r="F83" s="231"/>
    </row>
    <row r="84" spans="1:6" s="166" customFormat="1" ht="12" customHeight="1" thickBot="1">
      <c r="A84" s="172" t="s">
        <v>235</v>
      </c>
      <c r="B84" s="88" t="s">
        <v>236</v>
      </c>
      <c r="C84" s="96"/>
      <c r="D84" s="96"/>
      <c r="E84" s="96"/>
      <c r="F84" s="231"/>
    </row>
    <row r="85" spans="1:6" s="166" customFormat="1" ht="12" customHeight="1" thickBot="1">
      <c r="A85" s="185" t="s">
        <v>237</v>
      </c>
      <c r="B85" s="86" t="s">
        <v>355</v>
      </c>
      <c r="C85" s="184"/>
      <c r="D85" s="184"/>
      <c r="E85" s="184"/>
      <c r="F85" s="234"/>
    </row>
    <row r="86" spans="1:6" s="166" customFormat="1" ht="13.5" customHeight="1" thickBot="1">
      <c r="A86" s="185" t="s">
        <v>239</v>
      </c>
      <c r="B86" s="86" t="s">
        <v>238</v>
      </c>
      <c r="C86" s="184"/>
      <c r="D86" s="184"/>
      <c r="E86" s="184"/>
      <c r="F86" s="234"/>
    </row>
    <row r="87" spans="1:6" s="166" customFormat="1" ht="15.75" customHeight="1" thickBot="1">
      <c r="A87" s="185" t="s">
        <v>251</v>
      </c>
      <c r="B87" s="173" t="s">
        <v>358</v>
      </c>
      <c r="C87" s="97">
        <f>+C64+C68+C73+C76+C80+C86+C85</f>
        <v>3781000</v>
      </c>
      <c r="D87" s="97">
        <f>+D64+D68+D73+D76+D80+D86+D85</f>
        <v>4420212</v>
      </c>
      <c r="E87" s="97">
        <f>+E64+E68+E73+E76+E80+E86+E85</f>
        <v>4420212</v>
      </c>
      <c r="F87" s="229">
        <f>+F64+F68+F73+F76+F80+F86+F85</f>
        <v>1</v>
      </c>
    </row>
    <row r="88" spans="1:6" s="166" customFormat="1" ht="16.5" customHeight="1" thickBot="1">
      <c r="A88" s="186" t="s">
        <v>357</v>
      </c>
      <c r="B88" s="174" t="s">
        <v>359</v>
      </c>
      <c r="C88" s="97">
        <f>+C63+C87</f>
        <v>24975960</v>
      </c>
      <c r="D88" s="97">
        <f>+D63+D87</f>
        <v>33189905</v>
      </c>
      <c r="E88" s="97">
        <v>33147346</v>
      </c>
      <c r="F88" s="229">
        <f>E88/C88</f>
        <v>1.327170046716923</v>
      </c>
    </row>
    <row r="89" spans="1:6" s="166" customFormat="1" ht="83.25" customHeight="1">
      <c r="A89" s="1"/>
      <c r="B89" s="2"/>
      <c r="C89" s="98"/>
    </row>
    <row r="90" spans="1:6" ht="16.5" customHeight="1">
      <c r="A90" s="353" t="s">
        <v>34</v>
      </c>
      <c r="B90" s="353"/>
      <c r="C90" s="353"/>
    </row>
    <row r="91" spans="1:6" s="175" customFormat="1" ht="16.5" customHeight="1" thickBot="1">
      <c r="A91" s="355" t="s">
        <v>91</v>
      </c>
      <c r="B91" s="355"/>
      <c r="C91" s="357" t="s">
        <v>129</v>
      </c>
      <c r="D91" s="357"/>
      <c r="E91" s="357"/>
      <c r="F91" s="357"/>
    </row>
    <row r="92" spans="1:6" s="175" customFormat="1" ht="16.5" customHeight="1" thickBot="1">
      <c r="A92" s="366" t="s">
        <v>49</v>
      </c>
      <c r="B92" s="366" t="s">
        <v>35</v>
      </c>
      <c r="C92" s="368" t="s">
        <v>528</v>
      </c>
      <c r="D92" s="369"/>
      <c r="E92" s="369"/>
      <c r="F92" s="370"/>
    </row>
    <row r="93" spans="1:6" ht="38.1" customHeight="1" thickBot="1">
      <c r="A93" s="367"/>
      <c r="B93" s="367"/>
      <c r="C93" s="32" t="str">
        <f>+C4</f>
        <v>Eredeti előirányzat</v>
      </c>
      <c r="D93" s="32" t="str">
        <f>+D4</f>
        <v>Módosított előirányzat</v>
      </c>
      <c r="E93" s="32" t="str">
        <f>+E4</f>
        <v>Teljesítés</v>
      </c>
      <c r="F93" s="32" t="str">
        <f>+F4</f>
        <v>Teljesítés %-a</v>
      </c>
    </row>
    <row r="94" spans="1:6" s="165" customFormat="1" ht="12" customHeight="1" thickBot="1">
      <c r="A94" s="28" t="s">
        <v>367</v>
      </c>
      <c r="B94" s="29" t="s">
        <v>368</v>
      </c>
      <c r="C94" s="30" t="s">
        <v>369</v>
      </c>
      <c r="D94" s="30" t="s">
        <v>371</v>
      </c>
      <c r="E94" s="30" t="s">
        <v>370</v>
      </c>
      <c r="F94" s="30" t="s">
        <v>372</v>
      </c>
    </row>
    <row r="95" spans="1:6" ht="12" customHeight="1" thickBot="1">
      <c r="A95" s="18" t="s">
        <v>5</v>
      </c>
      <c r="B95" s="22" t="s">
        <v>317</v>
      </c>
      <c r="C95" s="90">
        <f>C96+C97+C98+C99+C100+C113</f>
        <v>20770960</v>
      </c>
      <c r="D95" s="90">
        <f>D96+D97+D98+D99+D100+D113</f>
        <v>28288585</v>
      </c>
      <c r="E95" s="90">
        <f>E96+E97+E98+E99+E100+E113</f>
        <v>27155249</v>
      </c>
      <c r="F95" s="235">
        <f t="shared" ref="F95:F100" si="1">E95/C95</f>
        <v>1.3073661015186588</v>
      </c>
    </row>
    <row r="96" spans="1:6" ht="12" customHeight="1" thickBot="1">
      <c r="A96" s="13" t="s">
        <v>61</v>
      </c>
      <c r="B96" s="6" t="s">
        <v>36</v>
      </c>
      <c r="C96" s="92">
        <v>5715000</v>
      </c>
      <c r="D96" s="92">
        <v>13279553</v>
      </c>
      <c r="E96" s="92">
        <v>13279553</v>
      </c>
      <c r="F96" s="236">
        <f t="shared" si="1"/>
        <v>2.3236313210848643</v>
      </c>
    </row>
    <row r="97" spans="1:8" ht="12" customHeight="1" thickBot="1">
      <c r="A97" s="10" t="s">
        <v>62</v>
      </c>
      <c r="B97" s="4" t="s">
        <v>111</v>
      </c>
      <c r="C97" s="93">
        <v>1563960</v>
      </c>
      <c r="D97" s="93">
        <v>2633232</v>
      </c>
      <c r="E97" s="93">
        <v>2633232</v>
      </c>
      <c r="F97" s="236">
        <f t="shared" si="1"/>
        <v>1.6836952351722549</v>
      </c>
    </row>
    <row r="98" spans="1:8" ht="12" customHeight="1" thickBot="1">
      <c r="A98" s="10" t="s">
        <v>63</v>
      </c>
      <c r="B98" s="4" t="s">
        <v>86</v>
      </c>
      <c r="C98" s="95">
        <v>6697000</v>
      </c>
      <c r="D98" s="95">
        <v>8400725</v>
      </c>
      <c r="E98" s="95">
        <v>7501123</v>
      </c>
      <c r="F98" s="236">
        <f t="shared" si="1"/>
        <v>1.1200721218456025</v>
      </c>
    </row>
    <row r="99" spans="1:8" ht="12" customHeight="1" thickBot="1">
      <c r="A99" s="10" t="s">
        <v>64</v>
      </c>
      <c r="B99" s="7" t="s">
        <v>112</v>
      </c>
      <c r="C99" s="95">
        <v>835000</v>
      </c>
      <c r="D99" s="95">
        <v>875600</v>
      </c>
      <c r="E99" s="95">
        <v>857356</v>
      </c>
      <c r="F99" s="236">
        <f t="shared" si="1"/>
        <v>1.0267736526946107</v>
      </c>
    </row>
    <row r="100" spans="1:8" ht="12" customHeight="1">
      <c r="A100" s="10" t="s">
        <v>72</v>
      </c>
      <c r="B100" s="15" t="s">
        <v>113</v>
      </c>
      <c r="C100" s="95">
        <v>4440000</v>
      </c>
      <c r="D100" s="95">
        <v>2991730</v>
      </c>
      <c r="E100" s="95">
        <v>2883985</v>
      </c>
      <c r="F100" s="236">
        <f t="shared" si="1"/>
        <v>0.64954617117117119</v>
      </c>
    </row>
    <row r="101" spans="1:8" ht="12" customHeight="1">
      <c r="A101" s="10" t="s">
        <v>65</v>
      </c>
      <c r="B101" s="4" t="s">
        <v>322</v>
      </c>
      <c r="C101" s="95"/>
      <c r="D101" s="95"/>
      <c r="E101" s="95"/>
      <c r="F101" s="228"/>
    </row>
    <row r="102" spans="1:8" ht="12" customHeight="1">
      <c r="A102" s="10" t="s">
        <v>66</v>
      </c>
      <c r="B102" s="69" t="s">
        <v>321</v>
      </c>
      <c r="C102" s="95"/>
      <c r="D102" s="95"/>
      <c r="E102" s="95"/>
      <c r="F102" s="228"/>
    </row>
    <row r="103" spans="1:8" ht="12" customHeight="1">
      <c r="A103" s="10" t="s">
        <v>73</v>
      </c>
      <c r="B103" s="69" t="s">
        <v>320</v>
      </c>
      <c r="C103" s="95"/>
      <c r="D103" s="95"/>
      <c r="E103" s="95"/>
      <c r="F103" s="228"/>
    </row>
    <row r="104" spans="1:8" ht="12" customHeight="1">
      <c r="A104" s="10" t="s">
        <v>74</v>
      </c>
      <c r="B104" s="67" t="s">
        <v>254</v>
      </c>
      <c r="C104" s="95"/>
      <c r="D104" s="95"/>
      <c r="E104" s="95"/>
      <c r="F104" s="228"/>
    </row>
    <row r="105" spans="1:8" ht="12" customHeight="1">
      <c r="A105" s="10" t="s">
        <v>75</v>
      </c>
      <c r="B105" s="68" t="s">
        <v>255</v>
      </c>
      <c r="C105" s="95"/>
      <c r="D105" s="95"/>
      <c r="E105" s="95"/>
      <c r="F105" s="228"/>
      <c r="H105" s="205"/>
    </row>
    <row r="106" spans="1:8" ht="12" customHeight="1">
      <c r="A106" s="10" t="s">
        <v>76</v>
      </c>
      <c r="B106" s="68" t="s">
        <v>256</v>
      </c>
      <c r="C106" s="95"/>
      <c r="D106" s="95"/>
      <c r="E106" s="95"/>
      <c r="F106" s="228"/>
    </row>
    <row r="107" spans="1:8" ht="12" customHeight="1">
      <c r="A107" s="10" t="s">
        <v>78</v>
      </c>
      <c r="B107" s="67" t="s">
        <v>257</v>
      </c>
      <c r="C107" s="95">
        <v>2920000</v>
      </c>
      <c r="D107" s="95">
        <v>2883985</v>
      </c>
      <c r="E107" s="95">
        <v>2883985</v>
      </c>
      <c r="F107" s="228">
        <f>E107/C107</f>
        <v>0.98766609589041099</v>
      </c>
    </row>
    <row r="108" spans="1:8" ht="12" customHeight="1">
      <c r="A108" s="10" t="s">
        <v>114</v>
      </c>
      <c r="B108" s="67" t="s">
        <v>258</v>
      </c>
      <c r="C108" s="95"/>
      <c r="D108" s="95"/>
      <c r="E108" s="95"/>
      <c r="F108" s="228"/>
    </row>
    <row r="109" spans="1:8" ht="12" customHeight="1">
      <c r="A109" s="10" t="s">
        <v>252</v>
      </c>
      <c r="B109" s="68" t="s">
        <v>259</v>
      </c>
      <c r="C109" s="95"/>
      <c r="D109" s="95"/>
      <c r="E109" s="95"/>
      <c r="F109" s="228"/>
    </row>
    <row r="110" spans="1:8" ht="12" customHeight="1">
      <c r="A110" s="9" t="s">
        <v>253</v>
      </c>
      <c r="B110" s="69" t="s">
        <v>260</v>
      </c>
      <c r="C110" s="95"/>
      <c r="D110" s="95"/>
      <c r="E110" s="95"/>
      <c r="F110" s="228"/>
    </row>
    <row r="111" spans="1:8" ht="12" customHeight="1">
      <c r="A111" s="10" t="s">
        <v>318</v>
      </c>
      <c r="B111" s="69" t="s">
        <v>261</v>
      </c>
      <c r="C111" s="95"/>
      <c r="D111" s="95"/>
      <c r="E111" s="95"/>
      <c r="F111" s="228"/>
    </row>
    <row r="112" spans="1:8" ht="12" customHeight="1">
      <c r="A112" s="12" t="s">
        <v>319</v>
      </c>
      <c r="B112" s="69" t="s">
        <v>262</v>
      </c>
      <c r="C112" s="95"/>
      <c r="D112" s="95"/>
      <c r="E112" s="95"/>
      <c r="F112" s="228" t="e">
        <f>E112/C112</f>
        <v>#DIV/0!</v>
      </c>
    </row>
    <row r="113" spans="1:6" ht="12" customHeight="1">
      <c r="A113" s="10" t="s">
        <v>323</v>
      </c>
      <c r="B113" s="7" t="s">
        <v>37</v>
      </c>
      <c r="C113" s="93">
        <v>1520000</v>
      </c>
      <c r="D113" s="93">
        <v>107745</v>
      </c>
      <c r="E113" s="93"/>
      <c r="F113" s="227"/>
    </row>
    <row r="114" spans="1:6" ht="12" customHeight="1">
      <c r="A114" s="10" t="s">
        <v>324</v>
      </c>
      <c r="B114" s="4" t="s">
        <v>326</v>
      </c>
      <c r="C114" s="93"/>
      <c r="D114" s="93"/>
      <c r="E114" s="93"/>
      <c r="F114" s="227"/>
    </row>
    <row r="115" spans="1:6" ht="12" customHeight="1" thickBot="1">
      <c r="A115" s="14" t="s">
        <v>325</v>
      </c>
      <c r="B115" s="194" t="s">
        <v>327</v>
      </c>
      <c r="C115" s="99"/>
      <c r="D115" s="99"/>
      <c r="E115" s="99"/>
      <c r="F115" s="237"/>
    </row>
    <row r="116" spans="1:6" ht="12" customHeight="1" thickBot="1">
      <c r="A116" s="191" t="s">
        <v>6</v>
      </c>
      <c r="B116" s="192" t="s">
        <v>263</v>
      </c>
      <c r="C116" s="193">
        <f>+C117+C119+C121</f>
        <v>5525000</v>
      </c>
      <c r="D116" s="193">
        <f>+D117+D119+D121</f>
        <v>4405914</v>
      </c>
      <c r="E116" s="193">
        <f>+E117+E119+E121</f>
        <v>4405914</v>
      </c>
      <c r="F116" s="238">
        <f>E116/C116</f>
        <v>0.79745049773755661</v>
      </c>
    </row>
    <row r="117" spans="1:6" ht="12" customHeight="1">
      <c r="A117" s="11" t="s">
        <v>67</v>
      </c>
      <c r="B117" s="4" t="s">
        <v>128</v>
      </c>
      <c r="C117" s="94"/>
      <c r="D117" s="94">
        <v>4405914</v>
      </c>
      <c r="E117" s="94">
        <v>4405914</v>
      </c>
      <c r="F117" s="211" t="e">
        <f>E117/C117</f>
        <v>#DIV/0!</v>
      </c>
    </row>
    <row r="118" spans="1:6" ht="12" customHeight="1">
      <c r="A118" s="11" t="s">
        <v>68</v>
      </c>
      <c r="B118" s="8" t="s">
        <v>267</v>
      </c>
      <c r="C118" s="94"/>
      <c r="D118" s="94"/>
      <c r="E118" s="94"/>
      <c r="F118" s="211"/>
    </row>
    <row r="119" spans="1:6" ht="12" customHeight="1">
      <c r="A119" s="11" t="s">
        <v>69</v>
      </c>
      <c r="B119" s="8" t="s">
        <v>115</v>
      </c>
      <c r="C119" s="93">
        <v>5525000</v>
      </c>
      <c r="D119" s="93"/>
      <c r="E119" s="93"/>
      <c r="F119" s="227">
        <f>E119/C119</f>
        <v>0</v>
      </c>
    </row>
    <row r="120" spans="1:6" ht="12" customHeight="1">
      <c r="A120" s="11" t="s">
        <v>70</v>
      </c>
      <c r="B120" s="8" t="s">
        <v>268</v>
      </c>
      <c r="C120" s="82"/>
      <c r="D120" s="82"/>
      <c r="E120" s="82"/>
      <c r="F120" s="239"/>
    </row>
    <row r="121" spans="1:6" ht="12" customHeight="1">
      <c r="A121" s="11" t="s">
        <v>71</v>
      </c>
      <c r="B121" s="88" t="s">
        <v>131</v>
      </c>
      <c r="C121" s="82"/>
      <c r="D121" s="82"/>
      <c r="E121" s="82"/>
      <c r="F121" s="239"/>
    </row>
    <row r="122" spans="1:6" ht="12" customHeight="1">
      <c r="A122" s="11" t="s">
        <v>77</v>
      </c>
      <c r="B122" s="87" t="s">
        <v>308</v>
      </c>
      <c r="C122" s="82"/>
      <c r="D122" s="82"/>
      <c r="E122" s="82"/>
      <c r="F122" s="239"/>
    </row>
    <row r="123" spans="1:6" ht="12" customHeight="1">
      <c r="A123" s="11" t="s">
        <v>79</v>
      </c>
      <c r="B123" s="163" t="s">
        <v>273</v>
      </c>
      <c r="C123" s="82"/>
      <c r="D123" s="82"/>
      <c r="E123" s="82"/>
      <c r="F123" s="239"/>
    </row>
    <row r="124" spans="1:6">
      <c r="A124" s="11" t="s">
        <v>116</v>
      </c>
      <c r="B124" s="68" t="s">
        <v>256</v>
      </c>
      <c r="C124" s="82"/>
      <c r="D124" s="82"/>
      <c r="E124" s="82"/>
      <c r="F124" s="239"/>
    </row>
    <row r="125" spans="1:6" ht="12" customHeight="1">
      <c r="A125" s="11" t="s">
        <v>117</v>
      </c>
      <c r="B125" s="68" t="s">
        <v>272</v>
      </c>
      <c r="C125" s="82"/>
      <c r="D125" s="82"/>
      <c r="E125" s="82"/>
      <c r="F125" s="239"/>
    </row>
    <row r="126" spans="1:6" ht="12" customHeight="1">
      <c r="A126" s="11" t="s">
        <v>118</v>
      </c>
      <c r="B126" s="68" t="s">
        <v>271</v>
      </c>
      <c r="C126" s="82"/>
      <c r="D126" s="82"/>
      <c r="E126" s="82"/>
      <c r="F126" s="239"/>
    </row>
    <row r="127" spans="1:6" ht="12" customHeight="1">
      <c r="A127" s="11" t="s">
        <v>264</v>
      </c>
      <c r="B127" s="68" t="s">
        <v>259</v>
      </c>
      <c r="C127" s="82"/>
      <c r="D127" s="82"/>
      <c r="E127" s="82"/>
      <c r="F127" s="239"/>
    </row>
    <row r="128" spans="1:6" ht="12" customHeight="1">
      <c r="A128" s="11" t="s">
        <v>265</v>
      </c>
      <c r="B128" s="68" t="s">
        <v>270</v>
      </c>
      <c r="C128" s="82">
        <v>200000</v>
      </c>
      <c r="D128" s="82"/>
      <c r="E128" s="82"/>
      <c r="F128" s="239"/>
    </row>
    <row r="129" spans="1:6" ht="16.5" thickBot="1">
      <c r="A129" s="9" t="s">
        <v>266</v>
      </c>
      <c r="B129" s="68" t="s">
        <v>269</v>
      </c>
      <c r="C129" s="84"/>
      <c r="D129" s="84"/>
      <c r="E129" s="84"/>
      <c r="F129" s="240"/>
    </row>
    <row r="130" spans="1:6" ht="12" customHeight="1" thickBot="1">
      <c r="A130" s="16" t="s">
        <v>7</v>
      </c>
      <c r="B130" s="64" t="s">
        <v>328</v>
      </c>
      <c r="C130" s="91">
        <f>+C95+C116</f>
        <v>26295960</v>
      </c>
      <c r="D130" s="91">
        <f>+D95+D116</f>
        <v>32694499</v>
      </c>
      <c r="E130" s="91">
        <f>+E95+E116</f>
        <v>31561163</v>
      </c>
      <c r="F130" s="226">
        <f>E130/C130</f>
        <v>1.2002285902473231</v>
      </c>
    </row>
    <row r="131" spans="1:6" ht="12" customHeight="1" thickBot="1">
      <c r="A131" s="16" t="s">
        <v>8</v>
      </c>
      <c r="B131" s="64" t="s">
        <v>329</v>
      </c>
      <c r="C131" s="91">
        <f>+C132+C133+C134</f>
        <v>0</v>
      </c>
      <c r="D131" s="91">
        <f>+D132+D133+D134</f>
        <v>0</v>
      </c>
      <c r="E131" s="91">
        <f>+E132+E133+E134</f>
        <v>0</v>
      </c>
      <c r="F131" s="226"/>
    </row>
    <row r="132" spans="1:6" ht="12" customHeight="1">
      <c r="A132" s="11" t="s">
        <v>165</v>
      </c>
      <c r="B132" s="8" t="s">
        <v>336</v>
      </c>
      <c r="C132" s="82"/>
      <c r="D132" s="82"/>
      <c r="E132" s="82"/>
      <c r="F132" s="239"/>
    </row>
    <row r="133" spans="1:6" ht="12" customHeight="1">
      <c r="A133" s="11" t="s">
        <v>168</v>
      </c>
      <c r="B133" s="8" t="s">
        <v>337</v>
      </c>
      <c r="C133" s="82"/>
      <c r="D133" s="82"/>
      <c r="E133" s="82"/>
      <c r="F133" s="239"/>
    </row>
    <row r="134" spans="1:6" ht="12" customHeight="1" thickBot="1">
      <c r="A134" s="9" t="s">
        <v>169</v>
      </c>
      <c r="B134" s="8" t="s">
        <v>338</v>
      </c>
      <c r="C134" s="82"/>
      <c r="D134" s="82"/>
      <c r="E134" s="82"/>
      <c r="F134" s="239"/>
    </row>
    <row r="135" spans="1:6" ht="12" customHeight="1" thickBot="1">
      <c r="A135" s="16" t="s">
        <v>9</v>
      </c>
      <c r="B135" s="64" t="s">
        <v>330</v>
      </c>
      <c r="C135" s="91">
        <f>SUM(C136:C141)</f>
        <v>0</v>
      </c>
      <c r="D135" s="91">
        <f>SUM(D136:D141)</f>
        <v>0</v>
      </c>
      <c r="E135" s="91">
        <f>SUM(E136:E141)</f>
        <v>0</v>
      </c>
      <c r="F135" s="226"/>
    </row>
    <row r="136" spans="1:6" ht="12" customHeight="1">
      <c r="A136" s="11" t="s">
        <v>54</v>
      </c>
      <c r="B136" s="5" t="s">
        <v>339</v>
      </c>
      <c r="C136" s="82"/>
      <c r="D136" s="82"/>
      <c r="E136" s="82"/>
      <c r="F136" s="239"/>
    </row>
    <row r="137" spans="1:6" ht="12" customHeight="1">
      <c r="A137" s="11" t="s">
        <v>55</v>
      </c>
      <c r="B137" s="5" t="s">
        <v>331</v>
      </c>
      <c r="C137" s="82"/>
      <c r="D137" s="82"/>
      <c r="E137" s="82"/>
      <c r="F137" s="239"/>
    </row>
    <row r="138" spans="1:6" ht="12" customHeight="1">
      <c r="A138" s="11" t="s">
        <v>56</v>
      </c>
      <c r="B138" s="5" t="s">
        <v>332</v>
      </c>
      <c r="C138" s="82"/>
      <c r="D138" s="82"/>
      <c r="E138" s="82"/>
      <c r="F138" s="239"/>
    </row>
    <row r="139" spans="1:6" ht="12" customHeight="1">
      <c r="A139" s="11" t="s">
        <v>103</v>
      </c>
      <c r="B139" s="5" t="s">
        <v>333</v>
      </c>
      <c r="C139" s="82"/>
      <c r="D139" s="82"/>
      <c r="E139" s="82"/>
      <c r="F139" s="239"/>
    </row>
    <row r="140" spans="1:6" ht="12" customHeight="1">
      <c r="A140" s="11" t="s">
        <v>104</v>
      </c>
      <c r="B140" s="5" t="s">
        <v>334</v>
      </c>
      <c r="C140" s="82"/>
      <c r="D140" s="82"/>
      <c r="E140" s="82"/>
      <c r="F140" s="239"/>
    </row>
    <row r="141" spans="1:6" ht="12" customHeight="1" thickBot="1">
      <c r="A141" s="9" t="s">
        <v>105</v>
      </c>
      <c r="B141" s="5" t="s">
        <v>335</v>
      </c>
      <c r="C141" s="82"/>
      <c r="D141" s="82"/>
      <c r="E141" s="82"/>
      <c r="F141" s="239"/>
    </row>
    <row r="142" spans="1:6" ht="12" customHeight="1" thickBot="1">
      <c r="A142" s="16" t="s">
        <v>10</v>
      </c>
      <c r="B142" s="64" t="s">
        <v>343</v>
      </c>
      <c r="C142" s="97">
        <f>+C143+C144+C145+C146</f>
        <v>0</v>
      </c>
      <c r="D142" s="97">
        <f>+D143+D144+D145+D146</f>
        <v>603151</v>
      </c>
      <c r="E142" s="97">
        <f>+E143+E144+E145+E146</f>
        <v>603151</v>
      </c>
      <c r="F142" s="229" t="e">
        <f>+F143+F144+F145+F146</f>
        <v>#DIV/0!</v>
      </c>
    </row>
    <row r="143" spans="1:6" ht="12" customHeight="1">
      <c r="A143" s="11" t="s">
        <v>57</v>
      </c>
      <c r="B143" s="5" t="s">
        <v>274</v>
      </c>
      <c r="C143" s="82"/>
      <c r="D143" s="82"/>
      <c r="E143" s="82"/>
      <c r="F143" s="239"/>
    </row>
    <row r="144" spans="1:6" ht="12" customHeight="1">
      <c r="A144" s="11" t="s">
        <v>58</v>
      </c>
      <c r="B144" s="5" t="s">
        <v>275</v>
      </c>
      <c r="C144" s="82"/>
      <c r="D144" s="82">
        <v>603151</v>
      </c>
      <c r="E144" s="82">
        <v>603151</v>
      </c>
      <c r="F144" s="239" t="e">
        <f>E144/C144</f>
        <v>#DIV/0!</v>
      </c>
    </row>
    <row r="145" spans="1:9" ht="12" customHeight="1">
      <c r="A145" s="11" t="s">
        <v>189</v>
      </c>
      <c r="B145" s="5" t="s">
        <v>344</v>
      </c>
      <c r="C145" s="82"/>
      <c r="D145" s="82"/>
      <c r="E145" s="82"/>
      <c r="F145" s="239"/>
    </row>
    <row r="146" spans="1:9" ht="12" customHeight="1" thickBot="1">
      <c r="A146" s="9" t="s">
        <v>190</v>
      </c>
      <c r="B146" s="3" t="s">
        <v>294</v>
      </c>
      <c r="C146" s="82"/>
      <c r="D146" s="82"/>
      <c r="E146" s="82"/>
      <c r="F146" s="239"/>
    </row>
    <row r="147" spans="1:9" ht="12" customHeight="1" thickBot="1">
      <c r="A147" s="16" t="s">
        <v>11</v>
      </c>
      <c r="B147" s="64" t="s">
        <v>345</v>
      </c>
      <c r="C147" s="100">
        <f>SUM(C148:C152)</f>
        <v>0</v>
      </c>
      <c r="D147" s="100">
        <f>SUM(D148:D152)</f>
        <v>0</v>
      </c>
      <c r="E147" s="100">
        <f>SUM(E148:E152)</f>
        <v>0</v>
      </c>
      <c r="F147" s="241"/>
    </row>
    <row r="148" spans="1:9" ht="12" customHeight="1">
      <c r="A148" s="11" t="s">
        <v>59</v>
      </c>
      <c r="B148" s="5" t="s">
        <v>340</v>
      </c>
      <c r="C148" s="82"/>
      <c r="D148" s="82"/>
      <c r="E148" s="82"/>
      <c r="F148" s="239"/>
    </row>
    <row r="149" spans="1:9" ht="12" customHeight="1">
      <c r="A149" s="11" t="s">
        <v>60</v>
      </c>
      <c r="B149" s="5" t="s">
        <v>347</v>
      </c>
      <c r="C149" s="82"/>
      <c r="D149" s="82"/>
      <c r="E149" s="82"/>
      <c r="F149" s="239"/>
    </row>
    <row r="150" spans="1:9" ht="12" customHeight="1">
      <c r="A150" s="11" t="s">
        <v>201</v>
      </c>
      <c r="B150" s="5" t="s">
        <v>342</v>
      </c>
      <c r="C150" s="82"/>
      <c r="D150" s="82"/>
      <c r="E150" s="82"/>
      <c r="F150" s="239"/>
    </row>
    <row r="151" spans="1:9" ht="12" customHeight="1">
      <c r="A151" s="11" t="s">
        <v>202</v>
      </c>
      <c r="B151" s="5" t="s">
        <v>348</v>
      </c>
      <c r="C151" s="82"/>
      <c r="D151" s="82"/>
      <c r="E151" s="82"/>
      <c r="F151" s="239"/>
    </row>
    <row r="152" spans="1:9" ht="12" customHeight="1" thickBot="1">
      <c r="A152" s="11" t="s">
        <v>346</v>
      </c>
      <c r="B152" s="5" t="s">
        <v>349</v>
      </c>
      <c r="C152" s="82"/>
      <c r="D152" s="82"/>
      <c r="E152" s="82"/>
      <c r="F152" s="239"/>
    </row>
    <row r="153" spans="1:9" ht="12" customHeight="1" thickBot="1">
      <c r="A153" s="16" t="s">
        <v>12</v>
      </c>
      <c r="B153" s="64" t="s">
        <v>350</v>
      </c>
      <c r="C153" s="195"/>
      <c r="D153" s="195"/>
      <c r="E153" s="195"/>
      <c r="F153" s="242"/>
    </row>
    <row r="154" spans="1:9" ht="12" customHeight="1" thickBot="1">
      <c r="A154" s="16" t="s">
        <v>13</v>
      </c>
      <c r="B154" s="64" t="s">
        <v>351</v>
      </c>
      <c r="C154" s="195"/>
      <c r="D154" s="195"/>
      <c r="E154" s="195"/>
      <c r="F154" s="242"/>
    </row>
    <row r="155" spans="1:9" ht="15" customHeight="1" thickBot="1">
      <c r="A155" s="16" t="s">
        <v>14</v>
      </c>
      <c r="B155" s="64" t="s">
        <v>353</v>
      </c>
      <c r="C155" s="176">
        <f>+C131+C135+C142+C147+C153+C154</f>
        <v>0</v>
      </c>
      <c r="D155" s="176">
        <f>+D131+D135+D142+D147+D153+D154</f>
        <v>603151</v>
      </c>
      <c r="E155" s="176">
        <f>+E131+E135+E142+E147+E153+E154</f>
        <v>603151</v>
      </c>
      <c r="F155" s="243" t="e">
        <f>+F131+F135+F142+F147+F153+F154</f>
        <v>#DIV/0!</v>
      </c>
      <c r="G155" s="177"/>
      <c r="H155" s="177"/>
      <c r="I155" s="177"/>
    </row>
    <row r="156" spans="1:9" s="166" customFormat="1" ht="12.95" customHeight="1" thickBot="1">
      <c r="A156" s="89" t="s">
        <v>15</v>
      </c>
      <c r="B156" s="151" t="s">
        <v>352</v>
      </c>
      <c r="C156" s="176">
        <f>+C130+C155</f>
        <v>26295960</v>
      </c>
      <c r="D156" s="176">
        <f>+D130+D155</f>
        <v>33297650</v>
      </c>
      <c r="E156" s="176">
        <f>+E130+E155</f>
        <v>32164314</v>
      </c>
      <c r="F156" s="243">
        <f>E156/C156</f>
        <v>1.2231656117517673</v>
      </c>
    </row>
    <row r="157" spans="1:9" ht="7.5" customHeight="1"/>
    <row r="158" spans="1:9">
      <c r="A158" s="356" t="s">
        <v>276</v>
      </c>
      <c r="B158" s="356"/>
      <c r="C158" s="356"/>
    </row>
    <row r="159" spans="1:9" ht="15" customHeight="1" thickBot="1">
      <c r="A159" s="354" t="s">
        <v>92</v>
      </c>
      <c r="B159" s="354"/>
      <c r="C159" s="358" t="s">
        <v>129</v>
      </c>
      <c r="D159" s="358"/>
      <c r="E159" s="358"/>
    </row>
    <row r="160" spans="1:9" ht="19.5" customHeight="1" thickBot="1">
      <c r="A160" s="16">
        <v>1</v>
      </c>
      <c r="B160" s="21" t="s">
        <v>354</v>
      </c>
      <c r="C160" s="91">
        <f>+C63-C130</f>
        <v>-5101000</v>
      </c>
      <c r="D160" s="91">
        <f>+D63-D130</f>
        <v>-3924806</v>
      </c>
      <c r="E160" s="91">
        <f>+E63-E130</f>
        <v>-2834029</v>
      </c>
    </row>
    <row r="161" spans="1:5" ht="33.75" customHeight="1" thickBot="1">
      <c r="A161" s="16" t="s">
        <v>6</v>
      </c>
      <c r="B161" s="21" t="s">
        <v>360</v>
      </c>
      <c r="C161" s="91">
        <f>+C87-C155</f>
        <v>3781000</v>
      </c>
      <c r="D161" s="91">
        <f>+D87-D155</f>
        <v>3817061</v>
      </c>
      <c r="E161" s="91">
        <f>+E87-E155</f>
        <v>3817061</v>
      </c>
    </row>
  </sheetData>
  <mergeCells count="15">
    <mergeCell ref="A1:C1"/>
    <mergeCell ref="A2:B2"/>
    <mergeCell ref="A91:B91"/>
    <mergeCell ref="A158:C158"/>
    <mergeCell ref="A159:B159"/>
    <mergeCell ref="A90:C90"/>
    <mergeCell ref="C91:F91"/>
    <mergeCell ref="C159:E159"/>
    <mergeCell ref="A3:A4"/>
    <mergeCell ref="B3:B4"/>
    <mergeCell ref="C3:F3"/>
    <mergeCell ref="A92:A93"/>
    <mergeCell ref="B92:B93"/>
    <mergeCell ref="C92:F92"/>
    <mergeCell ref="C2:F2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8" fitToHeight="0" orientation="portrait" r:id="rId1"/>
  <headerFooter alignWithMargins="0">
    <oddHeader>&amp;CÁrpás 2016.évi Beszámoló rendelet&amp;R  1.1sz.melléklet a 5/2017(IV.30)számú 
 önkormányzati rendelethez</oddHeader>
  </headerFooter>
  <rowBreaks count="1" manualBreakCount="1">
    <brk id="89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1"/>
  <sheetViews>
    <sheetView view="pageLayout" zoomScaleNormal="110" zoomScaleSheetLayoutView="100" workbookViewId="0">
      <selection activeCell="C2" sqref="C2:F2"/>
    </sheetView>
  </sheetViews>
  <sheetFormatPr defaultColWidth="9.33203125" defaultRowHeight="15.75"/>
  <cols>
    <col min="1" max="1" width="9.5" style="152" customWidth="1"/>
    <col min="2" max="2" width="91.6640625" style="152" customWidth="1"/>
    <col min="3" max="3" width="13.33203125" style="153" customWidth="1"/>
    <col min="4" max="5" width="11.1640625" style="164" bestFit="1" customWidth="1"/>
    <col min="6" max="6" width="9.83203125" style="164" bestFit="1" customWidth="1"/>
    <col min="7" max="16384" width="9.33203125" style="164"/>
  </cols>
  <sheetData>
    <row r="1" spans="1:6" ht="15.95" customHeight="1">
      <c r="A1" s="353" t="s">
        <v>2</v>
      </c>
      <c r="B1" s="353"/>
      <c r="C1" s="353"/>
    </row>
    <row r="2" spans="1:6" ht="15.95" customHeight="1" thickBot="1">
      <c r="A2" s="354" t="s">
        <v>90</v>
      </c>
      <c r="B2" s="354"/>
      <c r="C2" s="358" t="s">
        <v>129</v>
      </c>
      <c r="D2" s="358"/>
      <c r="E2" s="358"/>
      <c r="F2" s="358"/>
    </row>
    <row r="3" spans="1:6" ht="15.95" customHeight="1" thickBot="1">
      <c r="A3" s="366" t="s">
        <v>49</v>
      </c>
      <c r="B3" s="366" t="s">
        <v>4</v>
      </c>
      <c r="C3" s="363" t="s">
        <v>388</v>
      </c>
      <c r="D3" s="364"/>
      <c r="E3" s="364"/>
      <c r="F3" s="365"/>
    </row>
    <row r="4" spans="1:6" ht="38.1" customHeight="1" thickBot="1">
      <c r="A4" s="367"/>
      <c r="B4" s="367"/>
      <c r="C4" s="32" t="s">
        <v>382</v>
      </c>
      <c r="D4" s="32" t="s">
        <v>389</v>
      </c>
      <c r="E4" s="32" t="s">
        <v>384</v>
      </c>
      <c r="F4" s="244" t="s">
        <v>385</v>
      </c>
    </row>
    <row r="5" spans="1:6" s="165" customFormat="1" ht="12" customHeight="1" thickBot="1">
      <c r="A5" s="159" t="s">
        <v>367</v>
      </c>
      <c r="B5" s="160" t="s">
        <v>368</v>
      </c>
      <c r="C5" s="161" t="s">
        <v>369</v>
      </c>
      <c r="D5" s="161" t="s">
        <v>371</v>
      </c>
      <c r="E5" s="161" t="s">
        <v>370</v>
      </c>
      <c r="F5" s="246" t="s">
        <v>372</v>
      </c>
    </row>
    <row r="6" spans="1:6" s="166" customFormat="1" ht="12" customHeight="1" thickBot="1">
      <c r="A6" s="16" t="s">
        <v>5</v>
      </c>
      <c r="B6" s="17" t="s">
        <v>149</v>
      </c>
      <c r="C6" s="91">
        <f>+C7+C8+C9+C10+C11+C12</f>
        <v>167628</v>
      </c>
      <c r="D6" s="91">
        <f>+D7+D8+D9+D10+D11+D12</f>
        <v>150126</v>
      </c>
      <c r="E6" s="91">
        <f>+E7+E8+E9+E10+E11+E12</f>
        <v>150126</v>
      </c>
      <c r="F6" s="226">
        <f>E6/C6</f>
        <v>0.89559023552151196</v>
      </c>
    </row>
    <row r="7" spans="1:6" s="166" customFormat="1" ht="12" customHeight="1">
      <c r="A7" s="11" t="s">
        <v>61</v>
      </c>
      <c r="B7" s="167" t="s">
        <v>150</v>
      </c>
      <c r="C7" s="94">
        <v>73566</v>
      </c>
      <c r="D7" s="94">
        <v>51657</v>
      </c>
      <c r="E7" s="94">
        <v>51657</v>
      </c>
      <c r="F7" s="211">
        <f>E7/C7</f>
        <v>0.70218579234972678</v>
      </c>
    </row>
    <row r="8" spans="1:6" s="166" customFormat="1" ht="12" customHeight="1">
      <c r="A8" s="10" t="s">
        <v>62</v>
      </c>
      <c r="B8" s="168" t="s">
        <v>151</v>
      </c>
      <c r="C8" s="93">
        <v>63032</v>
      </c>
      <c r="D8" s="93">
        <v>64489</v>
      </c>
      <c r="E8" s="93">
        <v>64489</v>
      </c>
      <c r="F8" s="211">
        <f>E8/C8</f>
        <v>1.0231152430511485</v>
      </c>
    </row>
    <row r="9" spans="1:6" s="166" customFormat="1" ht="12" customHeight="1">
      <c r="A9" s="10" t="s">
        <v>63</v>
      </c>
      <c r="B9" s="168" t="s">
        <v>152</v>
      </c>
      <c r="C9" s="93">
        <v>28069</v>
      </c>
      <c r="D9" s="93">
        <v>25533</v>
      </c>
      <c r="E9" s="93">
        <v>25533</v>
      </c>
      <c r="F9" s="211">
        <f>E9/C9</f>
        <v>0.90965121664469695</v>
      </c>
    </row>
    <row r="10" spans="1:6" s="166" customFormat="1" ht="12" customHeight="1">
      <c r="A10" s="10" t="s">
        <v>64</v>
      </c>
      <c r="B10" s="168" t="s">
        <v>153</v>
      </c>
      <c r="C10" s="93">
        <v>2961</v>
      </c>
      <c r="D10" s="93">
        <v>2961</v>
      </c>
      <c r="E10" s="93">
        <v>2961</v>
      </c>
      <c r="F10" s="211">
        <f>E10/C10</f>
        <v>1</v>
      </c>
    </row>
    <row r="11" spans="1:6" s="166" customFormat="1" ht="12" customHeight="1">
      <c r="A11" s="10" t="s">
        <v>87</v>
      </c>
      <c r="B11" s="87" t="s">
        <v>309</v>
      </c>
      <c r="C11" s="93"/>
      <c r="D11" s="93">
        <v>5486</v>
      </c>
      <c r="E11" s="93">
        <v>5486</v>
      </c>
      <c r="F11" s="227"/>
    </row>
    <row r="12" spans="1:6" s="166" customFormat="1" ht="12" customHeight="1" thickBot="1">
      <c r="A12" s="12" t="s">
        <v>65</v>
      </c>
      <c r="B12" s="88" t="s">
        <v>310</v>
      </c>
      <c r="C12" s="93"/>
      <c r="D12" s="93"/>
      <c r="E12" s="93"/>
      <c r="F12" s="227"/>
    </row>
    <row r="13" spans="1:6" s="166" customFormat="1" ht="12" customHeight="1" thickBot="1">
      <c r="A13" s="16" t="s">
        <v>6</v>
      </c>
      <c r="B13" s="86" t="s">
        <v>154</v>
      </c>
      <c r="C13" s="91">
        <f>+C14+C15+C16+C17+C18</f>
        <v>6386</v>
      </c>
      <c r="D13" s="91">
        <f>+D14+D15+D16+D17+D18</f>
        <v>19978</v>
      </c>
      <c r="E13" s="91">
        <f>+E14+E15+E16+E17+E18</f>
        <v>16418</v>
      </c>
      <c r="F13" s="226">
        <f>E13/C13</f>
        <v>2.5709364234262448</v>
      </c>
    </row>
    <row r="14" spans="1:6" s="166" customFormat="1" ht="12" customHeight="1">
      <c r="A14" s="11" t="s">
        <v>67</v>
      </c>
      <c r="B14" s="167" t="s">
        <v>155</v>
      </c>
      <c r="C14" s="94"/>
      <c r="D14" s="94"/>
      <c r="E14" s="94"/>
      <c r="F14" s="211"/>
    </row>
    <row r="15" spans="1:6" s="166" customFormat="1" ht="12" customHeight="1">
      <c r="A15" s="10" t="s">
        <v>68</v>
      </c>
      <c r="B15" s="168" t="s">
        <v>156</v>
      </c>
      <c r="C15" s="93"/>
      <c r="D15" s="93"/>
      <c r="E15" s="93"/>
      <c r="F15" s="227"/>
    </row>
    <row r="16" spans="1:6" s="166" customFormat="1" ht="12" customHeight="1">
      <c r="A16" s="10" t="s">
        <v>69</v>
      </c>
      <c r="B16" s="168" t="s">
        <v>302</v>
      </c>
      <c r="C16" s="93"/>
      <c r="D16" s="93"/>
      <c r="E16" s="93"/>
      <c r="F16" s="227"/>
    </row>
    <row r="17" spans="1:6" s="166" customFormat="1" ht="12" customHeight="1">
      <c r="A17" s="10" t="s">
        <v>70</v>
      </c>
      <c r="B17" s="168" t="s">
        <v>303</v>
      </c>
      <c r="C17" s="93"/>
      <c r="D17" s="93"/>
      <c r="E17" s="93"/>
      <c r="F17" s="227"/>
    </row>
    <row r="18" spans="1:6" s="166" customFormat="1" ht="12" customHeight="1">
      <c r="A18" s="10" t="s">
        <v>71</v>
      </c>
      <c r="B18" s="168" t="s">
        <v>157</v>
      </c>
      <c r="C18" s="93">
        <v>6386</v>
      </c>
      <c r="D18" s="93">
        <v>19978</v>
      </c>
      <c r="E18" s="93">
        <v>16418</v>
      </c>
      <c r="F18" s="227">
        <f>E18/C18</f>
        <v>2.5709364234262448</v>
      </c>
    </row>
    <row r="19" spans="1:6" s="166" customFormat="1" ht="12" customHeight="1" thickBot="1">
      <c r="A19" s="12" t="s">
        <v>77</v>
      </c>
      <c r="B19" s="88" t="s">
        <v>158</v>
      </c>
      <c r="C19" s="95"/>
      <c r="D19" s="95"/>
      <c r="E19" s="95"/>
      <c r="F19" s="228"/>
    </row>
    <row r="20" spans="1:6" s="166" customFormat="1" ht="12" customHeight="1" thickBot="1">
      <c r="A20" s="16" t="s">
        <v>7</v>
      </c>
      <c r="B20" s="17" t="s">
        <v>159</v>
      </c>
      <c r="C20" s="91">
        <f>+C21+C22+C23+C24+C25</f>
        <v>0</v>
      </c>
      <c r="D20" s="91">
        <f>+D21+D22+D23+D24+D25</f>
        <v>91977</v>
      </c>
      <c r="E20" s="91">
        <f>+E21+E22+E23+E24+E25</f>
        <v>91977</v>
      </c>
      <c r="F20" s="226">
        <f>+F21+F22+F23+F24+F25</f>
        <v>0</v>
      </c>
    </row>
    <row r="21" spans="1:6" s="166" customFormat="1" ht="12" customHeight="1">
      <c r="A21" s="11" t="s">
        <v>50</v>
      </c>
      <c r="B21" s="167" t="s">
        <v>160</v>
      </c>
      <c r="C21" s="94"/>
      <c r="D21" s="94"/>
      <c r="E21" s="94"/>
      <c r="F21" s="211"/>
    </row>
    <row r="22" spans="1:6" s="166" customFormat="1" ht="12" customHeight="1">
      <c r="A22" s="10" t="s">
        <v>51</v>
      </c>
      <c r="B22" s="168" t="s">
        <v>161</v>
      </c>
      <c r="C22" s="93"/>
      <c r="D22" s="93"/>
      <c r="E22" s="93"/>
      <c r="F22" s="227"/>
    </row>
    <row r="23" spans="1:6" s="166" customFormat="1" ht="12" customHeight="1">
      <c r="A23" s="10" t="s">
        <v>52</v>
      </c>
      <c r="B23" s="168" t="s">
        <v>304</v>
      </c>
      <c r="C23" s="93"/>
      <c r="D23" s="93"/>
      <c r="E23" s="93"/>
      <c r="F23" s="227"/>
    </row>
    <row r="24" spans="1:6" s="166" customFormat="1" ht="12" customHeight="1">
      <c r="A24" s="10" t="s">
        <v>53</v>
      </c>
      <c r="B24" s="168" t="s">
        <v>305</v>
      </c>
      <c r="C24" s="93"/>
      <c r="D24" s="93"/>
      <c r="E24" s="93"/>
      <c r="F24" s="227"/>
    </row>
    <row r="25" spans="1:6" s="166" customFormat="1" ht="12" customHeight="1">
      <c r="A25" s="10" t="s">
        <v>99</v>
      </c>
      <c r="B25" s="168" t="s">
        <v>162</v>
      </c>
      <c r="C25" s="93"/>
      <c r="D25" s="93">
        <v>91977</v>
      </c>
      <c r="E25" s="93">
        <v>91977</v>
      </c>
      <c r="F25" s="227"/>
    </row>
    <row r="26" spans="1:6" s="166" customFormat="1" ht="12" customHeight="1" thickBot="1">
      <c r="A26" s="12" t="s">
        <v>100</v>
      </c>
      <c r="B26" s="169" t="s">
        <v>163</v>
      </c>
      <c r="C26" s="95"/>
      <c r="D26" s="95"/>
      <c r="E26" s="95"/>
      <c r="F26" s="228"/>
    </row>
    <row r="27" spans="1:6" s="166" customFormat="1" ht="12" customHeight="1" thickBot="1">
      <c r="A27" s="16" t="s">
        <v>101</v>
      </c>
      <c r="B27" s="17" t="s">
        <v>164</v>
      </c>
      <c r="C27" s="97">
        <f>+C28+C32+C33+C34</f>
        <v>41400</v>
      </c>
      <c r="D27" s="97">
        <f>+D28+D32+D33+D34</f>
        <v>55081</v>
      </c>
      <c r="E27" s="97">
        <f>+E28+E32+E33+E34</f>
        <v>55077</v>
      </c>
      <c r="F27" s="229">
        <f>E28/C28</f>
        <v>1.3509467455621302</v>
      </c>
    </row>
    <row r="28" spans="1:6" s="166" customFormat="1" ht="12" customHeight="1">
      <c r="A28" s="11" t="s">
        <v>165</v>
      </c>
      <c r="B28" s="167" t="s">
        <v>316</v>
      </c>
      <c r="C28" s="162">
        <f>+C29+C30+C31</f>
        <v>33800</v>
      </c>
      <c r="D28" s="162">
        <v>45662</v>
      </c>
      <c r="E28" s="162">
        <v>45662</v>
      </c>
      <c r="F28" s="230">
        <f>E28/C28</f>
        <v>1.3509467455621302</v>
      </c>
    </row>
    <row r="29" spans="1:6" s="166" customFormat="1" ht="12" customHeight="1">
      <c r="A29" s="10" t="s">
        <v>166</v>
      </c>
      <c r="B29" s="168" t="s">
        <v>171</v>
      </c>
      <c r="C29" s="93">
        <v>5800</v>
      </c>
      <c r="D29" s="93">
        <v>6455</v>
      </c>
      <c r="E29" s="93">
        <v>6455</v>
      </c>
      <c r="F29" s="230">
        <f>E29/C29</f>
        <v>1.1129310344827585</v>
      </c>
    </row>
    <row r="30" spans="1:6" s="166" customFormat="1" ht="12" customHeight="1">
      <c r="A30" s="10" t="s">
        <v>167</v>
      </c>
      <c r="B30" s="168" t="s">
        <v>172</v>
      </c>
      <c r="C30" s="93"/>
      <c r="D30" s="93"/>
      <c r="E30" s="93"/>
      <c r="F30" s="227"/>
    </row>
    <row r="31" spans="1:6" s="166" customFormat="1" ht="12" customHeight="1">
      <c r="A31" s="10" t="s">
        <v>314</v>
      </c>
      <c r="B31" s="189" t="s">
        <v>315</v>
      </c>
      <c r="C31" s="93">
        <v>28000</v>
      </c>
      <c r="D31" s="93">
        <v>39207</v>
      </c>
      <c r="E31" s="93">
        <v>39207</v>
      </c>
      <c r="F31" s="227">
        <f>E31/C31</f>
        <v>1.40025</v>
      </c>
    </row>
    <row r="32" spans="1:6" s="166" customFormat="1" ht="12" customHeight="1">
      <c r="A32" s="10" t="s">
        <v>168</v>
      </c>
      <c r="B32" s="168" t="s">
        <v>173</v>
      </c>
      <c r="C32" s="93">
        <v>7000</v>
      </c>
      <c r="D32" s="93">
        <v>8608</v>
      </c>
      <c r="E32" s="93">
        <v>8608</v>
      </c>
      <c r="F32" s="227">
        <f>E32/C32</f>
        <v>1.2297142857142858</v>
      </c>
    </row>
    <row r="33" spans="1:6" s="166" customFormat="1" ht="12" customHeight="1">
      <c r="A33" s="10" t="s">
        <v>169</v>
      </c>
      <c r="B33" s="168" t="s">
        <v>174</v>
      </c>
      <c r="C33" s="93">
        <v>300</v>
      </c>
      <c r="D33" s="93">
        <v>342</v>
      </c>
      <c r="E33" s="93">
        <v>338</v>
      </c>
      <c r="F33" s="227">
        <f>E33/C33</f>
        <v>1.1266666666666667</v>
      </c>
    </row>
    <row r="34" spans="1:6" s="166" customFormat="1" ht="12" customHeight="1" thickBot="1">
      <c r="A34" s="12" t="s">
        <v>170</v>
      </c>
      <c r="B34" s="169" t="s">
        <v>175</v>
      </c>
      <c r="C34" s="95">
        <v>300</v>
      </c>
      <c r="D34" s="95">
        <v>469</v>
      </c>
      <c r="E34" s="95">
        <v>469</v>
      </c>
      <c r="F34" s="227">
        <f>E34/C34</f>
        <v>1.5633333333333332</v>
      </c>
    </row>
    <row r="35" spans="1:6" s="166" customFormat="1" ht="12" customHeight="1" thickBot="1">
      <c r="A35" s="16" t="s">
        <v>9</v>
      </c>
      <c r="B35" s="17" t="s">
        <v>311</v>
      </c>
      <c r="C35" s="91">
        <f>SUM(C36:C46)</f>
        <v>24723</v>
      </c>
      <c r="D35" s="91">
        <f>SUM(D36:D46)</f>
        <v>44694</v>
      </c>
      <c r="E35" s="91">
        <f>SUM(E36:E46)</f>
        <v>43847</v>
      </c>
      <c r="F35" s="226">
        <f>E35/C35</f>
        <v>1.7735307203818307</v>
      </c>
    </row>
    <row r="36" spans="1:6" s="166" customFormat="1" ht="12" customHeight="1">
      <c r="A36" s="11" t="s">
        <v>54</v>
      </c>
      <c r="B36" s="167" t="s">
        <v>178</v>
      </c>
      <c r="C36" s="94"/>
      <c r="D36" s="94">
        <v>2443</v>
      </c>
      <c r="E36" s="94">
        <v>2443</v>
      </c>
      <c r="F36" s="211"/>
    </row>
    <row r="37" spans="1:6" s="166" customFormat="1" ht="12" customHeight="1">
      <c r="A37" s="10" t="s">
        <v>55</v>
      </c>
      <c r="B37" s="168" t="s">
        <v>179</v>
      </c>
      <c r="C37" s="93">
        <v>4456</v>
      </c>
      <c r="D37" s="93">
        <v>5452</v>
      </c>
      <c r="E37" s="93">
        <v>5157</v>
      </c>
      <c r="F37" s="227">
        <f>E37/C37</f>
        <v>1.1573159784560143</v>
      </c>
    </row>
    <row r="38" spans="1:6" s="166" customFormat="1" ht="12" customHeight="1">
      <c r="A38" s="10" t="s">
        <v>56</v>
      </c>
      <c r="B38" s="168" t="s">
        <v>180</v>
      </c>
      <c r="C38" s="93">
        <v>863</v>
      </c>
      <c r="D38" s="93">
        <v>1294</v>
      </c>
      <c r="E38" s="93">
        <v>1162</v>
      </c>
      <c r="F38" s="227">
        <f>E38/C38</f>
        <v>1.3464658169177288</v>
      </c>
    </row>
    <row r="39" spans="1:6" s="166" customFormat="1" ht="12" customHeight="1">
      <c r="A39" s="10" t="s">
        <v>103</v>
      </c>
      <c r="B39" s="168" t="s">
        <v>181</v>
      </c>
      <c r="C39" s="93">
        <v>326</v>
      </c>
      <c r="D39" s="93">
        <v>777</v>
      </c>
      <c r="E39" s="93">
        <v>477</v>
      </c>
      <c r="F39" s="227">
        <f>E39/C39</f>
        <v>1.4631901840490797</v>
      </c>
    </row>
    <row r="40" spans="1:6" s="166" customFormat="1" ht="12" customHeight="1">
      <c r="A40" s="10" t="s">
        <v>104</v>
      </c>
      <c r="B40" s="168" t="s">
        <v>182</v>
      </c>
      <c r="C40" s="93">
        <v>13958</v>
      </c>
      <c r="D40" s="93">
        <v>15298</v>
      </c>
      <c r="E40" s="93">
        <v>15295</v>
      </c>
      <c r="F40" s="227">
        <f>E40/C40</f>
        <v>1.0957873620862588</v>
      </c>
    </row>
    <row r="41" spans="1:6" s="166" customFormat="1" ht="12" customHeight="1">
      <c r="A41" s="10" t="s">
        <v>105</v>
      </c>
      <c r="B41" s="168" t="s">
        <v>183</v>
      </c>
      <c r="C41" s="93">
        <v>5120</v>
      </c>
      <c r="D41" s="93">
        <v>19430</v>
      </c>
      <c r="E41" s="93">
        <v>19313</v>
      </c>
      <c r="F41" s="227">
        <f>E41/C41</f>
        <v>3.7720703124999999</v>
      </c>
    </row>
    <row r="42" spans="1:6" s="166" customFormat="1" ht="12" customHeight="1">
      <c r="A42" s="10" t="s">
        <v>106</v>
      </c>
      <c r="B42" s="168" t="s">
        <v>184</v>
      </c>
      <c r="C42" s="93"/>
      <c r="D42" s="93"/>
      <c r="E42" s="93"/>
      <c r="F42" s="227"/>
    </row>
    <row r="43" spans="1:6" s="166" customFormat="1" ht="12" customHeight="1">
      <c r="A43" s="10" t="s">
        <v>107</v>
      </c>
      <c r="B43" s="168" t="s">
        <v>185</v>
      </c>
      <c r="C43" s="93"/>
      <c r="D43" s="93"/>
      <c r="E43" s="93"/>
      <c r="F43" s="227"/>
    </row>
    <row r="44" spans="1:6" s="166" customFormat="1" ht="12" customHeight="1">
      <c r="A44" s="10" t="s">
        <v>176</v>
      </c>
      <c r="B44" s="168" t="s">
        <v>186</v>
      </c>
      <c r="C44" s="96"/>
      <c r="D44" s="96"/>
      <c r="E44" s="96"/>
      <c r="F44" s="231"/>
    </row>
    <row r="45" spans="1:6" s="166" customFormat="1" ht="12" customHeight="1">
      <c r="A45" s="12" t="s">
        <v>177</v>
      </c>
      <c r="B45" s="169" t="s">
        <v>313</v>
      </c>
      <c r="C45" s="157"/>
      <c r="D45" s="157"/>
      <c r="E45" s="157"/>
      <c r="F45" s="232"/>
    </row>
    <row r="46" spans="1:6" s="166" customFormat="1" ht="12" customHeight="1" thickBot="1">
      <c r="A46" s="12" t="s">
        <v>312</v>
      </c>
      <c r="B46" s="88" t="s">
        <v>187</v>
      </c>
      <c r="C46" s="157"/>
      <c r="D46" s="157"/>
      <c r="E46" s="157"/>
      <c r="F46" s="232"/>
    </row>
    <row r="47" spans="1:6" s="166" customFormat="1" ht="12" customHeight="1" thickBot="1">
      <c r="A47" s="16" t="s">
        <v>10</v>
      </c>
      <c r="B47" s="17" t="s">
        <v>188</v>
      </c>
      <c r="C47" s="91">
        <f>SUM(C48:C52)</f>
        <v>0</v>
      </c>
      <c r="D47" s="91">
        <f>SUM(D48:D52)</f>
        <v>48065</v>
      </c>
      <c r="E47" s="91">
        <f>SUM(E48:E52)</f>
        <v>48065</v>
      </c>
      <c r="F47" s="226"/>
    </row>
    <row r="48" spans="1:6" s="166" customFormat="1" ht="12" customHeight="1">
      <c r="A48" s="11" t="s">
        <v>57</v>
      </c>
      <c r="B48" s="167" t="s">
        <v>192</v>
      </c>
      <c r="C48" s="183"/>
      <c r="D48" s="183"/>
      <c r="E48" s="183"/>
      <c r="F48" s="233"/>
    </row>
    <row r="49" spans="1:6" s="166" customFormat="1" ht="12" customHeight="1">
      <c r="A49" s="10" t="s">
        <v>58</v>
      </c>
      <c r="B49" s="168" t="s">
        <v>193</v>
      </c>
      <c r="C49" s="96"/>
      <c r="D49" s="96">
        <v>48065</v>
      </c>
      <c r="E49" s="96">
        <v>48065</v>
      </c>
      <c r="F49" s="231"/>
    </row>
    <row r="50" spans="1:6" s="166" customFormat="1" ht="12" customHeight="1">
      <c r="A50" s="10" t="s">
        <v>189</v>
      </c>
      <c r="B50" s="168" t="s">
        <v>194</v>
      </c>
      <c r="C50" s="96"/>
      <c r="D50" s="96"/>
      <c r="E50" s="96"/>
      <c r="F50" s="231"/>
    </row>
    <row r="51" spans="1:6" s="166" customFormat="1" ht="12" customHeight="1">
      <c r="A51" s="10" t="s">
        <v>190</v>
      </c>
      <c r="B51" s="168" t="s">
        <v>195</v>
      </c>
      <c r="C51" s="96"/>
      <c r="D51" s="96"/>
      <c r="E51" s="96"/>
      <c r="F51" s="231"/>
    </row>
    <row r="52" spans="1:6" s="166" customFormat="1" ht="12" customHeight="1" thickBot="1">
      <c r="A52" s="12" t="s">
        <v>191</v>
      </c>
      <c r="B52" s="88" t="s">
        <v>196</v>
      </c>
      <c r="C52" s="157"/>
      <c r="D52" s="157"/>
      <c r="E52" s="157"/>
      <c r="F52" s="232"/>
    </row>
    <row r="53" spans="1:6" s="166" customFormat="1" ht="12" customHeight="1" thickBot="1">
      <c r="A53" s="16" t="s">
        <v>108</v>
      </c>
      <c r="B53" s="17" t="s">
        <v>197</v>
      </c>
      <c r="C53" s="91">
        <f>SUM(C54:C56)</f>
        <v>0</v>
      </c>
      <c r="D53" s="91">
        <f>SUM(D54:D56)</f>
        <v>165</v>
      </c>
      <c r="E53" s="91">
        <f>SUM(E54:E56)</f>
        <v>165</v>
      </c>
      <c r="F53" s="226"/>
    </row>
    <row r="54" spans="1:6" s="166" customFormat="1" ht="12" customHeight="1">
      <c r="A54" s="11" t="s">
        <v>59</v>
      </c>
      <c r="B54" s="167" t="s">
        <v>198</v>
      </c>
      <c r="C54" s="94"/>
      <c r="D54" s="94"/>
      <c r="E54" s="94"/>
      <c r="F54" s="211"/>
    </row>
    <row r="55" spans="1:6" s="166" customFormat="1" ht="12" customHeight="1">
      <c r="A55" s="10" t="s">
        <v>60</v>
      </c>
      <c r="B55" s="168" t="s">
        <v>306</v>
      </c>
      <c r="C55" s="93"/>
      <c r="D55" s="93"/>
      <c r="E55" s="93"/>
      <c r="F55" s="227"/>
    </row>
    <row r="56" spans="1:6" s="166" customFormat="1" ht="12" customHeight="1">
      <c r="A56" s="10" t="s">
        <v>201</v>
      </c>
      <c r="B56" s="168" t="s">
        <v>199</v>
      </c>
      <c r="C56" s="93"/>
      <c r="D56" s="93">
        <v>165</v>
      </c>
      <c r="E56" s="93">
        <v>165</v>
      </c>
      <c r="F56" s="227"/>
    </row>
    <row r="57" spans="1:6" s="166" customFormat="1" ht="12" customHeight="1" thickBot="1">
      <c r="A57" s="12" t="s">
        <v>202</v>
      </c>
      <c r="B57" s="88" t="s">
        <v>200</v>
      </c>
      <c r="C57" s="95"/>
      <c r="D57" s="95"/>
      <c r="E57" s="95"/>
      <c r="F57" s="228"/>
    </row>
    <row r="58" spans="1:6" s="166" customFormat="1" ht="12" customHeight="1" thickBot="1">
      <c r="A58" s="16" t="s">
        <v>12</v>
      </c>
      <c r="B58" s="86" t="s">
        <v>203</v>
      </c>
      <c r="C58" s="91">
        <f>SUM(C59:C61)</f>
        <v>1145</v>
      </c>
      <c r="D58" s="91">
        <f>SUM(D59:D61)</f>
        <v>12057</v>
      </c>
      <c r="E58" s="91">
        <f>SUM(E59:E61)</f>
        <v>12057</v>
      </c>
      <c r="F58" s="226">
        <f>E58/C58</f>
        <v>10.530131004366812</v>
      </c>
    </row>
    <row r="59" spans="1:6" s="166" customFormat="1" ht="12" customHeight="1">
      <c r="A59" s="11" t="s">
        <v>109</v>
      </c>
      <c r="B59" s="167" t="s">
        <v>205</v>
      </c>
      <c r="C59" s="96"/>
      <c r="D59" s="96"/>
      <c r="E59" s="96"/>
      <c r="F59" s="231"/>
    </row>
    <row r="60" spans="1:6" s="166" customFormat="1" ht="12" customHeight="1">
      <c r="A60" s="10" t="s">
        <v>110</v>
      </c>
      <c r="B60" s="168" t="s">
        <v>307</v>
      </c>
      <c r="C60" s="96"/>
      <c r="D60" s="96"/>
      <c r="E60" s="96"/>
      <c r="F60" s="231"/>
    </row>
    <row r="61" spans="1:6" s="166" customFormat="1" ht="12" customHeight="1">
      <c r="A61" s="10" t="s">
        <v>130</v>
      </c>
      <c r="B61" s="168" t="s">
        <v>206</v>
      </c>
      <c r="C61" s="96">
        <v>1145</v>
      </c>
      <c r="D61" s="96">
        <v>12057</v>
      </c>
      <c r="E61" s="96">
        <v>12057</v>
      </c>
      <c r="F61" s="231">
        <f>E61/C61</f>
        <v>10.530131004366812</v>
      </c>
    </row>
    <row r="62" spans="1:6" s="166" customFormat="1" ht="12" customHeight="1" thickBot="1">
      <c r="A62" s="12" t="s">
        <v>204</v>
      </c>
      <c r="B62" s="88" t="s">
        <v>207</v>
      </c>
      <c r="C62" s="96"/>
      <c r="D62" s="96"/>
      <c r="E62" s="96"/>
      <c r="F62" s="231"/>
    </row>
    <row r="63" spans="1:6" s="166" customFormat="1" ht="12" customHeight="1" thickBot="1">
      <c r="A63" s="196" t="s">
        <v>356</v>
      </c>
      <c r="B63" s="17" t="s">
        <v>208</v>
      </c>
      <c r="C63" s="97">
        <f>+C6+C13+C20+C27+C35+C47+C53+C58</f>
        <v>241282</v>
      </c>
      <c r="D63" s="97">
        <f>+D6+D13+D20+D27+D35+D47+D53+D58</f>
        <v>422143</v>
      </c>
      <c r="E63" s="97">
        <f>+E6+E13+E20+E27+E35+E47+E53+E58</f>
        <v>417732</v>
      </c>
      <c r="F63" s="229">
        <f>E63/C63</f>
        <v>1.7313019620195456</v>
      </c>
    </row>
    <row r="64" spans="1:6" s="166" customFormat="1" ht="12" customHeight="1" thickBot="1">
      <c r="A64" s="185" t="s">
        <v>209</v>
      </c>
      <c r="B64" s="86" t="s">
        <v>210</v>
      </c>
      <c r="C64" s="91">
        <f>SUM(C65:C67)</f>
        <v>0</v>
      </c>
      <c r="D64" s="91">
        <f>SUM(D65:D67)</f>
        <v>0</v>
      </c>
      <c r="E64" s="91">
        <f>SUM(E65:E67)</f>
        <v>0</v>
      </c>
      <c r="F64" s="226"/>
    </row>
    <row r="65" spans="1:6" s="166" customFormat="1" ht="12" customHeight="1">
      <c r="A65" s="11" t="s">
        <v>240</v>
      </c>
      <c r="B65" s="167" t="s">
        <v>211</v>
      </c>
      <c r="C65" s="96"/>
      <c r="D65" s="96"/>
      <c r="E65" s="96"/>
      <c r="F65" s="231"/>
    </row>
    <row r="66" spans="1:6" s="166" customFormat="1" ht="12" customHeight="1">
      <c r="A66" s="10" t="s">
        <v>249</v>
      </c>
      <c r="B66" s="168" t="s">
        <v>212</v>
      </c>
      <c r="C66" s="96"/>
      <c r="D66" s="96"/>
      <c r="E66" s="96"/>
      <c r="F66" s="231"/>
    </row>
    <row r="67" spans="1:6" s="166" customFormat="1" ht="12" customHeight="1" thickBot="1">
      <c r="A67" s="12" t="s">
        <v>250</v>
      </c>
      <c r="B67" s="190" t="s">
        <v>341</v>
      </c>
      <c r="C67" s="96"/>
      <c r="D67" s="96"/>
      <c r="E67" s="96"/>
      <c r="F67" s="231"/>
    </row>
    <row r="68" spans="1:6" s="166" customFormat="1" ht="12" customHeight="1" thickBot="1">
      <c r="A68" s="185" t="s">
        <v>213</v>
      </c>
      <c r="B68" s="86" t="s">
        <v>214</v>
      </c>
      <c r="C68" s="91">
        <f>SUM(C69:C72)</f>
        <v>0</v>
      </c>
      <c r="D68" s="91">
        <f>SUM(D69:D72)</f>
        <v>0</v>
      </c>
      <c r="E68" s="91">
        <f>SUM(E69:E72)</f>
        <v>0</v>
      </c>
      <c r="F68" s="226"/>
    </row>
    <row r="69" spans="1:6" s="166" customFormat="1" ht="12" customHeight="1">
      <c r="A69" s="11" t="s">
        <v>88</v>
      </c>
      <c r="B69" s="167" t="s">
        <v>215</v>
      </c>
      <c r="C69" s="96"/>
      <c r="D69" s="96"/>
      <c r="E69" s="96"/>
      <c r="F69" s="231"/>
    </row>
    <row r="70" spans="1:6" s="166" customFormat="1" ht="12" customHeight="1">
      <c r="A70" s="10" t="s">
        <v>89</v>
      </c>
      <c r="B70" s="168" t="s">
        <v>216</v>
      </c>
      <c r="C70" s="96"/>
      <c r="D70" s="96"/>
      <c r="E70" s="96"/>
      <c r="F70" s="231"/>
    </row>
    <row r="71" spans="1:6" s="166" customFormat="1" ht="12" customHeight="1">
      <c r="A71" s="10" t="s">
        <v>241</v>
      </c>
      <c r="B71" s="168" t="s">
        <v>217</v>
      </c>
      <c r="C71" s="96"/>
      <c r="D71" s="96"/>
      <c r="E71" s="96"/>
      <c r="F71" s="231"/>
    </row>
    <row r="72" spans="1:6" s="166" customFormat="1" ht="12" customHeight="1" thickBot="1">
      <c r="A72" s="12" t="s">
        <v>242</v>
      </c>
      <c r="B72" s="88" t="s">
        <v>218</v>
      </c>
      <c r="C72" s="96"/>
      <c r="D72" s="96"/>
      <c r="E72" s="96"/>
      <c r="F72" s="231"/>
    </row>
    <row r="73" spans="1:6" s="166" customFormat="1" ht="12" customHeight="1" thickBot="1">
      <c r="A73" s="185" t="s">
        <v>219</v>
      </c>
      <c r="B73" s="86" t="s">
        <v>220</v>
      </c>
      <c r="C73" s="91">
        <f>SUM(C74:C75)</f>
        <v>37766</v>
      </c>
      <c r="D73" s="91">
        <f>SUM(D74:D75)</f>
        <v>35988</v>
      </c>
      <c r="E73" s="91">
        <f>SUM(E74:E75)</f>
        <v>35988</v>
      </c>
      <c r="F73" s="226">
        <f>E73/C73</f>
        <v>0.9529206164274745</v>
      </c>
    </row>
    <row r="74" spans="1:6" s="166" customFormat="1" ht="12" customHeight="1">
      <c r="A74" s="11" t="s">
        <v>243</v>
      </c>
      <c r="B74" s="167" t="s">
        <v>221</v>
      </c>
      <c r="C74" s="96">
        <v>37766</v>
      </c>
      <c r="D74" s="96">
        <v>35988</v>
      </c>
      <c r="E74" s="96">
        <v>35988</v>
      </c>
      <c r="F74" s="231">
        <f>E74/C74</f>
        <v>0.9529206164274745</v>
      </c>
    </row>
    <row r="75" spans="1:6" s="166" customFormat="1" ht="12" customHeight="1" thickBot="1">
      <c r="A75" s="12" t="s">
        <v>244</v>
      </c>
      <c r="B75" s="88" t="s">
        <v>222</v>
      </c>
      <c r="C75" s="96"/>
      <c r="D75" s="96"/>
      <c r="E75" s="96"/>
      <c r="F75" s="231"/>
    </row>
    <row r="76" spans="1:6" s="166" customFormat="1" ht="12" customHeight="1" thickBot="1">
      <c r="A76" s="185" t="s">
        <v>223</v>
      </c>
      <c r="B76" s="86" t="s">
        <v>224</v>
      </c>
      <c r="C76" s="91">
        <f>SUM(C77:C79)</f>
        <v>5994</v>
      </c>
      <c r="D76" s="91">
        <f>SUM(D77:D79)</f>
        <v>5850</v>
      </c>
      <c r="E76" s="91">
        <f>SUM(E77:E79)</f>
        <v>5850</v>
      </c>
      <c r="F76" s="226">
        <f>E76/C76</f>
        <v>0.97597597597597596</v>
      </c>
    </row>
    <row r="77" spans="1:6" s="166" customFormat="1" ht="12" customHeight="1">
      <c r="A77" s="11" t="s">
        <v>245</v>
      </c>
      <c r="B77" s="167" t="s">
        <v>225</v>
      </c>
      <c r="C77" s="96">
        <v>5994</v>
      </c>
      <c r="D77" s="96">
        <v>5850</v>
      </c>
      <c r="E77" s="96">
        <v>5850</v>
      </c>
      <c r="F77" s="231">
        <f>E77/C77</f>
        <v>0.97597597597597596</v>
      </c>
    </row>
    <row r="78" spans="1:6" s="166" customFormat="1" ht="12" customHeight="1">
      <c r="A78" s="10" t="s">
        <v>246</v>
      </c>
      <c r="B78" s="168" t="s">
        <v>226</v>
      </c>
      <c r="C78" s="96"/>
      <c r="D78" s="96"/>
      <c r="E78" s="96"/>
      <c r="F78" s="231"/>
    </row>
    <row r="79" spans="1:6" s="166" customFormat="1" ht="12" customHeight="1" thickBot="1">
      <c r="A79" s="12" t="s">
        <v>247</v>
      </c>
      <c r="B79" s="88" t="s">
        <v>227</v>
      </c>
      <c r="C79" s="96"/>
      <c r="D79" s="96"/>
      <c r="E79" s="96"/>
      <c r="F79" s="231"/>
    </row>
    <row r="80" spans="1:6" s="166" customFormat="1" ht="12" customHeight="1" thickBot="1">
      <c r="A80" s="185" t="s">
        <v>228</v>
      </c>
      <c r="B80" s="86" t="s">
        <v>248</v>
      </c>
      <c r="C80" s="91">
        <f>SUM(C81:C84)</f>
        <v>0</v>
      </c>
      <c r="D80" s="91">
        <f>SUM(D81:D84)</f>
        <v>0</v>
      </c>
      <c r="E80" s="91">
        <f>SUM(E81:E84)</f>
        <v>0</v>
      </c>
      <c r="F80" s="226"/>
    </row>
    <row r="81" spans="1:6" s="166" customFormat="1" ht="12" customHeight="1">
      <c r="A81" s="170" t="s">
        <v>229</v>
      </c>
      <c r="B81" s="167" t="s">
        <v>230</v>
      </c>
      <c r="C81" s="96"/>
      <c r="D81" s="96"/>
      <c r="E81" s="96"/>
      <c r="F81" s="231"/>
    </row>
    <row r="82" spans="1:6" s="166" customFormat="1" ht="12" customHeight="1">
      <c r="A82" s="171" t="s">
        <v>231</v>
      </c>
      <c r="B82" s="168" t="s">
        <v>232</v>
      </c>
      <c r="C82" s="96"/>
      <c r="D82" s="96"/>
      <c r="E82" s="96"/>
      <c r="F82" s="231"/>
    </row>
    <row r="83" spans="1:6" s="166" customFormat="1" ht="12" customHeight="1">
      <c r="A83" s="171" t="s">
        <v>233</v>
      </c>
      <c r="B83" s="168" t="s">
        <v>234</v>
      </c>
      <c r="C83" s="96"/>
      <c r="D83" s="96"/>
      <c r="E83" s="96"/>
      <c r="F83" s="231"/>
    </row>
    <row r="84" spans="1:6" s="166" customFormat="1" ht="12" customHeight="1" thickBot="1">
      <c r="A84" s="172" t="s">
        <v>235</v>
      </c>
      <c r="B84" s="88" t="s">
        <v>236</v>
      </c>
      <c r="C84" s="96"/>
      <c r="D84" s="96"/>
      <c r="E84" s="96"/>
      <c r="F84" s="231"/>
    </row>
    <row r="85" spans="1:6" s="166" customFormat="1" ht="12" customHeight="1" thickBot="1">
      <c r="A85" s="185" t="s">
        <v>237</v>
      </c>
      <c r="B85" s="86" t="s">
        <v>355</v>
      </c>
      <c r="C85" s="184"/>
      <c r="D85" s="184"/>
      <c r="E85" s="184"/>
      <c r="F85" s="234"/>
    </row>
    <row r="86" spans="1:6" s="166" customFormat="1" ht="13.5" customHeight="1" thickBot="1">
      <c r="A86" s="185" t="s">
        <v>239</v>
      </c>
      <c r="B86" s="86" t="s">
        <v>238</v>
      </c>
      <c r="C86" s="184"/>
      <c r="D86" s="184"/>
      <c r="E86" s="184"/>
      <c r="F86" s="234"/>
    </row>
    <row r="87" spans="1:6" s="166" customFormat="1" ht="15.75" customHeight="1" thickBot="1">
      <c r="A87" s="185" t="s">
        <v>251</v>
      </c>
      <c r="B87" s="173" t="s">
        <v>358</v>
      </c>
      <c r="C87" s="97">
        <f>+C64+C68+C73+C76+C80+C86+C85</f>
        <v>43760</v>
      </c>
      <c r="D87" s="97">
        <f>+D64+D68+D73+D76+D80+D86+D85</f>
        <v>41838</v>
      </c>
      <c r="E87" s="97">
        <f>+E64+E68+E73+E76+E80+E86+E85</f>
        <v>41838</v>
      </c>
      <c r="F87" s="229">
        <f>E87/C87</f>
        <v>0.95607861060329069</v>
      </c>
    </row>
    <row r="88" spans="1:6" s="166" customFormat="1" ht="16.5" customHeight="1" thickBot="1">
      <c r="A88" s="186" t="s">
        <v>357</v>
      </c>
      <c r="B88" s="174" t="s">
        <v>359</v>
      </c>
      <c r="C88" s="97">
        <f>+C63+C87</f>
        <v>285042</v>
      </c>
      <c r="D88" s="97">
        <f>+D63+D87</f>
        <v>463981</v>
      </c>
      <c r="E88" s="97">
        <f>+E63+E87</f>
        <v>459570</v>
      </c>
      <c r="F88" s="229">
        <f>E88/C88</f>
        <v>1.6122887153472121</v>
      </c>
    </row>
    <row r="89" spans="1:6" s="166" customFormat="1" ht="83.25" customHeight="1">
      <c r="A89" s="1"/>
      <c r="B89" s="2"/>
      <c r="C89" s="98"/>
    </row>
    <row r="90" spans="1:6" ht="16.5" customHeight="1">
      <c r="A90" s="353" t="s">
        <v>34</v>
      </c>
      <c r="B90" s="353"/>
      <c r="C90" s="353"/>
    </row>
    <row r="91" spans="1:6" s="175" customFormat="1" ht="16.5" customHeight="1" thickBot="1">
      <c r="A91" s="355" t="s">
        <v>91</v>
      </c>
      <c r="B91" s="355"/>
      <c r="C91" s="357" t="s">
        <v>129</v>
      </c>
      <c r="D91" s="357"/>
      <c r="E91" s="357"/>
      <c r="F91" s="357"/>
    </row>
    <row r="92" spans="1:6" s="175" customFormat="1" ht="16.5" customHeight="1" thickBot="1">
      <c r="A92" s="366" t="s">
        <v>49</v>
      </c>
      <c r="B92" s="366" t="s">
        <v>35</v>
      </c>
      <c r="C92" s="368" t="s">
        <v>388</v>
      </c>
      <c r="D92" s="369"/>
      <c r="E92" s="369"/>
      <c r="F92" s="370"/>
    </row>
    <row r="93" spans="1:6" ht="38.1" customHeight="1" thickBot="1">
      <c r="A93" s="367"/>
      <c r="B93" s="367"/>
      <c r="C93" s="32" t="str">
        <f>+C4</f>
        <v>Eredeti előirányzat</v>
      </c>
      <c r="D93" s="32" t="str">
        <f>+D4</f>
        <v>Módisított előirányzat</v>
      </c>
      <c r="E93" s="32" t="str">
        <f>+E4</f>
        <v>Teljesítés</v>
      </c>
      <c r="F93" s="244" t="str">
        <f>+F4</f>
        <v>Teljesítés %-a</v>
      </c>
    </row>
    <row r="94" spans="1:6" s="165" customFormat="1" ht="12" customHeight="1" thickBot="1">
      <c r="A94" s="28" t="s">
        <v>367</v>
      </c>
      <c r="B94" s="29" t="s">
        <v>368</v>
      </c>
      <c r="C94" s="30" t="s">
        <v>369</v>
      </c>
      <c r="D94" s="30" t="s">
        <v>371</v>
      </c>
      <c r="E94" s="30" t="s">
        <v>370</v>
      </c>
      <c r="F94" s="245" t="s">
        <v>372</v>
      </c>
    </row>
    <row r="95" spans="1:6" ht="12" customHeight="1" thickBot="1">
      <c r="A95" s="18" t="s">
        <v>5</v>
      </c>
      <c r="B95" s="22" t="s">
        <v>317</v>
      </c>
      <c r="C95" s="90">
        <f>C96+C97+C98+C99+C100+C113</f>
        <v>250063</v>
      </c>
      <c r="D95" s="90">
        <f>D96+D97+D98+D99+D100+D113</f>
        <v>329874</v>
      </c>
      <c r="E95" s="90">
        <f>E96+E97+E98+E99+E100+E113</f>
        <v>219714</v>
      </c>
      <c r="F95" s="235">
        <f t="shared" ref="F95:F100" si="0">E95/C95</f>
        <v>0.87863458408481065</v>
      </c>
    </row>
    <row r="96" spans="1:6" ht="12" customHeight="1" thickBot="1">
      <c r="A96" s="13" t="s">
        <v>61</v>
      </c>
      <c r="B96" s="6" t="s">
        <v>36</v>
      </c>
      <c r="C96" s="92">
        <v>98886</v>
      </c>
      <c r="D96" s="92">
        <v>105274</v>
      </c>
      <c r="E96" s="92">
        <v>99301</v>
      </c>
      <c r="F96" s="236">
        <f t="shared" si="0"/>
        <v>1.0041967518152215</v>
      </c>
    </row>
    <row r="97" spans="1:6" ht="12" customHeight="1" thickBot="1">
      <c r="A97" s="10" t="s">
        <v>62</v>
      </c>
      <c r="B97" s="4" t="s">
        <v>111</v>
      </c>
      <c r="C97" s="93">
        <v>26763</v>
      </c>
      <c r="D97" s="93">
        <v>27858</v>
      </c>
      <c r="E97" s="93">
        <v>26209</v>
      </c>
      <c r="F97" s="236">
        <f t="shared" si="0"/>
        <v>0.97929977954638869</v>
      </c>
    </row>
    <row r="98" spans="1:6" ht="12" customHeight="1" thickBot="1">
      <c r="A98" s="10" t="s">
        <v>63</v>
      </c>
      <c r="B98" s="4" t="s">
        <v>86</v>
      </c>
      <c r="C98" s="95">
        <v>85285</v>
      </c>
      <c r="D98" s="95">
        <v>93686</v>
      </c>
      <c r="E98" s="95">
        <v>74933</v>
      </c>
      <c r="F98" s="236">
        <f t="shared" si="0"/>
        <v>0.87861874890074454</v>
      </c>
    </row>
    <row r="99" spans="1:6" ht="12" customHeight="1" thickBot="1">
      <c r="A99" s="10" t="s">
        <v>64</v>
      </c>
      <c r="B99" s="7" t="s">
        <v>112</v>
      </c>
      <c r="C99" s="95">
        <v>4503</v>
      </c>
      <c r="D99" s="95">
        <v>4416</v>
      </c>
      <c r="E99" s="95">
        <v>3889</v>
      </c>
      <c r="F99" s="236">
        <f t="shared" si="0"/>
        <v>0.86364645791694428</v>
      </c>
    </row>
    <row r="100" spans="1:6" ht="12" customHeight="1">
      <c r="A100" s="10" t="s">
        <v>72</v>
      </c>
      <c r="B100" s="15" t="s">
        <v>113</v>
      </c>
      <c r="C100" s="95">
        <v>22237</v>
      </c>
      <c r="D100" s="95">
        <v>17975</v>
      </c>
      <c r="E100" s="95">
        <v>15382</v>
      </c>
      <c r="F100" s="236">
        <f t="shared" si="0"/>
        <v>0.69172999955029901</v>
      </c>
    </row>
    <row r="101" spans="1:6" ht="12" customHeight="1">
      <c r="A101" s="10" t="s">
        <v>65</v>
      </c>
      <c r="B101" s="4" t="s">
        <v>322</v>
      </c>
      <c r="C101" s="95"/>
      <c r="D101" s="95">
        <v>7397</v>
      </c>
      <c r="E101" s="95">
        <v>7397</v>
      </c>
      <c r="F101" s="228"/>
    </row>
    <row r="102" spans="1:6" ht="12" customHeight="1">
      <c r="A102" s="10" t="s">
        <v>66</v>
      </c>
      <c r="B102" s="69" t="s">
        <v>321</v>
      </c>
      <c r="C102" s="95"/>
      <c r="D102" s="95">
        <v>71</v>
      </c>
      <c r="E102" s="95">
        <v>71</v>
      </c>
      <c r="F102" s="228"/>
    </row>
    <row r="103" spans="1:6" ht="12" customHeight="1">
      <c r="A103" s="10" t="s">
        <v>73</v>
      </c>
      <c r="B103" s="69" t="s">
        <v>320</v>
      </c>
      <c r="C103" s="95">
        <v>21160</v>
      </c>
      <c r="D103" s="95"/>
      <c r="E103" s="95"/>
      <c r="F103" s="228"/>
    </row>
    <row r="104" spans="1:6" ht="12" customHeight="1">
      <c r="A104" s="10" t="s">
        <v>74</v>
      </c>
      <c r="B104" s="67" t="s">
        <v>254</v>
      </c>
      <c r="C104" s="95"/>
      <c r="D104" s="95"/>
      <c r="E104" s="95"/>
      <c r="F104" s="228"/>
    </row>
    <row r="105" spans="1:6" ht="12" customHeight="1">
      <c r="A105" s="10" t="s">
        <v>75</v>
      </c>
      <c r="B105" s="68" t="s">
        <v>255</v>
      </c>
      <c r="C105" s="95"/>
      <c r="D105" s="95"/>
      <c r="E105" s="95"/>
      <c r="F105" s="228"/>
    </row>
    <row r="106" spans="1:6" ht="12" customHeight="1">
      <c r="A106" s="10" t="s">
        <v>76</v>
      </c>
      <c r="B106" s="68" t="s">
        <v>256</v>
      </c>
      <c r="C106" s="95"/>
      <c r="D106" s="95"/>
      <c r="E106" s="95"/>
      <c r="F106" s="228"/>
    </row>
    <row r="107" spans="1:6" ht="12" customHeight="1">
      <c r="A107" s="10" t="s">
        <v>78</v>
      </c>
      <c r="B107" s="67" t="s">
        <v>257</v>
      </c>
      <c r="C107" s="95">
        <v>832</v>
      </c>
      <c r="D107" s="95">
        <v>10219</v>
      </c>
      <c r="E107" s="95">
        <v>7626</v>
      </c>
      <c r="F107" s="228">
        <f>E107/C107</f>
        <v>9.165865384615385</v>
      </c>
    </row>
    <row r="108" spans="1:6" ht="12" customHeight="1">
      <c r="A108" s="10" t="s">
        <v>114</v>
      </c>
      <c r="B108" s="67" t="s">
        <v>258</v>
      </c>
      <c r="C108" s="95"/>
      <c r="D108" s="95"/>
      <c r="E108" s="95"/>
      <c r="F108" s="228"/>
    </row>
    <row r="109" spans="1:6" ht="12" customHeight="1">
      <c r="A109" s="10" t="s">
        <v>252</v>
      </c>
      <c r="B109" s="68" t="s">
        <v>259</v>
      </c>
      <c r="C109" s="95"/>
      <c r="D109" s="95">
        <v>200</v>
      </c>
      <c r="E109" s="95">
        <v>200</v>
      </c>
      <c r="F109" s="228"/>
    </row>
    <row r="110" spans="1:6" ht="12" customHeight="1">
      <c r="A110" s="9" t="s">
        <v>253</v>
      </c>
      <c r="B110" s="69" t="s">
        <v>260</v>
      </c>
      <c r="C110" s="95"/>
      <c r="D110" s="95"/>
      <c r="E110" s="95"/>
      <c r="F110" s="228"/>
    </row>
    <row r="111" spans="1:6" ht="12" customHeight="1">
      <c r="A111" s="10" t="s">
        <v>318</v>
      </c>
      <c r="B111" s="69" t="s">
        <v>261</v>
      </c>
      <c r="C111" s="95"/>
      <c r="D111" s="95"/>
      <c r="E111" s="95"/>
      <c r="F111" s="228"/>
    </row>
    <row r="112" spans="1:6" ht="12" customHeight="1">
      <c r="A112" s="12" t="s">
        <v>319</v>
      </c>
      <c r="B112" s="69" t="s">
        <v>262</v>
      </c>
      <c r="C112" s="95">
        <v>245</v>
      </c>
      <c r="D112" s="95">
        <v>88</v>
      </c>
      <c r="E112" s="95">
        <v>88</v>
      </c>
      <c r="F112" s="228">
        <f>E112/C112</f>
        <v>0.35918367346938773</v>
      </c>
    </row>
    <row r="113" spans="1:6" ht="12" customHeight="1">
      <c r="A113" s="10" t="s">
        <v>323</v>
      </c>
      <c r="B113" s="7" t="s">
        <v>37</v>
      </c>
      <c r="C113" s="93">
        <v>12389</v>
      </c>
      <c r="D113" s="93">
        <v>80665</v>
      </c>
      <c r="E113" s="93"/>
      <c r="F113" s="227"/>
    </row>
    <row r="114" spans="1:6" ht="12" customHeight="1">
      <c r="A114" s="10" t="s">
        <v>324</v>
      </c>
      <c r="B114" s="4" t="s">
        <v>326</v>
      </c>
      <c r="C114" s="93">
        <v>6000</v>
      </c>
      <c r="D114" s="93"/>
      <c r="E114" s="93"/>
      <c r="F114" s="227"/>
    </row>
    <row r="115" spans="1:6" ht="12" customHeight="1" thickBot="1">
      <c r="A115" s="14" t="s">
        <v>325</v>
      </c>
      <c r="B115" s="194" t="s">
        <v>327</v>
      </c>
      <c r="C115" s="99">
        <v>6389</v>
      </c>
      <c r="D115" s="99">
        <v>80665</v>
      </c>
      <c r="E115" s="99"/>
      <c r="F115" s="237"/>
    </row>
    <row r="116" spans="1:6" ht="12" customHeight="1" thickBot="1">
      <c r="A116" s="191" t="s">
        <v>6</v>
      </c>
      <c r="B116" s="192" t="s">
        <v>263</v>
      </c>
      <c r="C116" s="193">
        <f>+C117+C119+C121</f>
        <v>28985</v>
      </c>
      <c r="D116" s="193">
        <f>+D117+D119+D121</f>
        <v>129292</v>
      </c>
      <c r="E116" s="193">
        <f>+E117+E119+E121</f>
        <v>118335</v>
      </c>
      <c r="F116" s="238">
        <f>E116/C116</f>
        <v>4.0826289460065555</v>
      </c>
    </row>
    <row r="117" spans="1:6" ht="12" customHeight="1">
      <c r="A117" s="11" t="s">
        <v>67</v>
      </c>
      <c r="B117" s="4" t="s">
        <v>128</v>
      </c>
      <c r="C117" s="94">
        <v>16543</v>
      </c>
      <c r="D117" s="94">
        <v>23839</v>
      </c>
      <c r="E117" s="94">
        <v>13299</v>
      </c>
      <c r="F117" s="211">
        <f>E117/C117</f>
        <v>0.80390497491386081</v>
      </c>
    </row>
    <row r="118" spans="1:6" ht="12" customHeight="1">
      <c r="A118" s="11" t="s">
        <v>68</v>
      </c>
      <c r="B118" s="8" t="s">
        <v>267</v>
      </c>
      <c r="C118" s="94"/>
      <c r="D118" s="94"/>
      <c r="E118" s="94"/>
      <c r="F118" s="211"/>
    </row>
    <row r="119" spans="1:6" ht="12" customHeight="1">
      <c r="A119" s="11" t="s">
        <v>69</v>
      </c>
      <c r="B119" s="8" t="s">
        <v>115</v>
      </c>
      <c r="C119" s="93">
        <v>12442</v>
      </c>
      <c r="D119" s="93">
        <v>105293</v>
      </c>
      <c r="E119" s="93">
        <v>104876</v>
      </c>
      <c r="F119" s="227">
        <f>E119/C119</f>
        <v>8.4291914483202053</v>
      </c>
    </row>
    <row r="120" spans="1:6" ht="12" customHeight="1">
      <c r="A120" s="11" t="s">
        <v>70</v>
      </c>
      <c r="B120" s="8" t="s">
        <v>268</v>
      </c>
      <c r="C120" s="82">
        <v>191</v>
      </c>
      <c r="D120" s="82"/>
      <c r="E120" s="82"/>
      <c r="F120" s="239"/>
    </row>
    <row r="121" spans="1:6" ht="12" customHeight="1">
      <c r="A121" s="11" t="s">
        <v>71</v>
      </c>
      <c r="B121" s="88" t="s">
        <v>131</v>
      </c>
      <c r="C121" s="82"/>
      <c r="D121" s="82">
        <v>160</v>
      </c>
      <c r="E121" s="82">
        <v>160</v>
      </c>
      <c r="F121" s="239"/>
    </row>
    <row r="122" spans="1:6" ht="12" customHeight="1">
      <c r="A122" s="11" t="s">
        <v>77</v>
      </c>
      <c r="B122" s="87" t="s">
        <v>308</v>
      </c>
      <c r="C122" s="82"/>
      <c r="D122" s="82"/>
      <c r="E122" s="82"/>
      <c r="F122" s="239"/>
    </row>
    <row r="123" spans="1:6" ht="12" customHeight="1">
      <c r="A123" s="11" t="s">
        <v>79</v>
      </c>
      <c r="B123" s="163" t="s">
        <v>273</v>
      </c>
      <c r="C123" s="82"/>
      <c r="D123" s="82"/>
      <c r="E123" s="82"/>
      <c r="F123" s="239"/>
    </row>
    <row r="124" spans="1:6">
      <c r="A124" s="11" t="s">
        <v>116</v>
      </c>
      <c r="B124" s="68" t="s">
        <v>256</v>
      </c>
      <c r="C124" s="82"/>
      <c r="D124" s="82"/>
      <c r="E124" s="82"/>
      <c r="F124" s="239"/>
    </row>
    <row r="125" spans="1:6" ht="12" customHeight="1">
      <c r="A125" s="11" t="s">
        <v>117</v>
      </c>
      <c r="B125" s="68" t="s">
        <v>272</v>
      </c>
      <c r="C125" s="82"/>
      <c r="D125" s="82">
        <v>160</v>
      </c>
      <c r="E125" s="82">
        <v>160</v>
      </c>
      <c r="F125" s="239"/>
    </row>
    <row r="126" spans="1:6" ht="12" customHeight="1">
      <c r="A126" s="11" t="s">
        <v>118</v>
      </c>
      <c r="B126" s="68" t="s">
        <v>271</v>
      </c>
      <c r="C126" s="82"/>
      <c r="D126" s="82"/>
      <c r="E126" s="82"/>
      <c r="F126" s="239"/>
    </row>
    <row r="127" spans="1:6" ht="12" customHeight="1">
      <c r="A127" s="11" t="s">
        <v>264</v>
      </c>
      <c r="B127" s="68" t="s">
        <v>259</v>
      </c>
      <c r="C127" s="82"/>
      <c r="D127" s="82"/>
      <c r="E127" s="82"/>
      <c r="F127" s="239"/>
    </row>
    <row r="128" spans="1:6" ht="12" customHeight="1">
      <c r="A128" s="11" t="s">
        <v>265</v>
      </c>
      <c r="B128" s="68" t="s">
        <v>270</v>
      </c>
      <c r="C128" s="82"/>
      <c r="D128" s="82"/>
      <c r="E128" s="82"/>
      <c r="F128" s="239"/>
    </row>
    <row r="129" spans="1:6" ht="16.5" thickBot="1">
      <c r="A129" s="9" t="s">
        <v>266</v>
      </c>
      <c r="B129" s="68" t="s">
        <v>269</v>
      </c>
      <c r="C129" s="84"/>
      <c r="D129" s="84"/>
      <c r="E129" s="84"/>
      <c r="F129" s="240"/>
    </row>
    <row r="130" spans="1:6" ht="12" customHeight="1" thickBot="1">
      <c r="A130" s="16" t="s">
        <v>7</v>
      </c>
      <c r="B130" s="64" t="s">
        <v>328</v>
      </c>
      <c r="C130" s="91">
        <f>+C95+C116</f>
        <v>279048</v>
      </c>
      <c r="D130" s="91">
        <f>+D95+D116</f>
        <v>459166</v>
      </c>
      <c r="E130" s="91">
        <f>+E95+E116</f>
        <v>338049</v>
      </c>
      <c r="F130" s="226">
        <f>E130/C130</f>
        <v>1.2114367420658811</v>
      </c>
    </row>
    <row r="131" spans="1:6" ht="12" customHeight="1" thickBot="1">
      <c r="A131" s="16" t="s">
        <v>8</v>
      </c>
      <c r="B131" s="64" t="s">
        <v>329</v>
      </c>
      <c r="C131" s="91">
        <f>+C132+C133+C134</f>
        <v>0</v>
      </c>
      <c r="D131" s="91">
        <f>+D132+D133+D134</f>
        <v>0</v>
      </c>
      <c r="E131" s="91">
        <f>+E132+E133+E134</f>
        <v>0</v>
      </c>
      <c r="F131" s="226"/>
    </row>
    <row r="132" spans="1:6" ht="12" customHeight="1">
      <c r="A132" s="11" t="s">
        <v>165</v>
      </c>
      <c r="B132" s="8" t="s">
        <v>336</v>
      </c>
      <c r="C132" s="82"/>
      <c r="D132" s="82"/>
      <c r="E132" s="82"/>
      <c r="F132" s="239"/>
    </row>
    <row r="133" spans="1:6" ht="12" customHeight="1">
      <c r="A133" s="11" t="s">
        <v>168</v>
      </c>
      <c r="B133" s="8" t="s">
        <v>337</v>
      </c>
      <c r="C133" s="82"/>
      <c r="D133" s="82"/>
      <c r="E133" s="82"/>
      <c r="F133" s="239"/>
    </row>
    <row r="134" spans="1:6" ht="12" customHeight="1" thickBot="1">
      <c r="A134" s="9" t="s">
        <v>169</v>
      </c>
      <c r="B134" s="8" t="s">
        <v>338</v>
      </c>
      <c r="C134" s="82"/>
      <c r="D134" s="82"/>
      <c r="E134" s="82"/>
      <c r="F134" s="239"/>
    </row>
    <row r="135" spans="1:6" ht="12" customHeight="1" thickBot="1">
      <c r="A135" s="16" t="s">
        <v>9</v>
      </c>
      <c r="B135" s="64" t="s">
        <v>330</v>
      </c>
      <c r="C135" s="91">
        <f>SUM(C136:C141)</f>
        <v>0</v>
      </c>
      <c r="D135" s="91">
        <f>SUM(D136:D141)</f>
        <v>0</v>
      </c>
      <c r="E135" s="91">
        <f>SUM(E136:E141)</f>
        <v>0</v>
      </c>
      <c r="F135" s="226"/>
    </row>
    <row r="136" spans="1:6" ht="12" customHeight="1">
      <c r="A136" s="11" t="s">
        <v>54</v>
      </c>
      <c r="B136" s="5" t="s">
        <v>339</v>
      </c>
      <c r="C136" s="82"/>
      <c r="D136" s="82"/>
      <c r="E136" s="82"/>
      <c r="F136" s="239"/>
    </row>
    <row r="137" spans="1:6" ht="12" customHeight="1">
      <c r="A137" s="11" t="s">
        <v>55</v>
      </c>
      <c r="B137" s="5" t="s">
        <v>331</v>
      </c>
      <c r="C137" s="82"/>
      <c r="D137" s="82"/>
      <c r="E137" s="82"/>
      <c r="F137" s="239"/>
    </row>
    <row r="138" spans="1:6" ht="12" customHeight="1">
      <c r="A138" s="11" t="s">
        <v>56</v>
      </c>
      <c r="B138" s="5" t="s">
        <v>332</v>
      </c>
      <c r="C138" s="82"/>
      <c r="D138" s="82"/>
      <c r="E138" s="82"/>
      <c r="F138" s="239"/>
    </row>
    <row r="139" spans="1:6" ht="12" customHeight="1">
      <c r="A139" s="11" t="s">
        <v>103</v>
      </c>
      <c r="B139" s="5" t="s">
        <v>333</v>
      </c>
      <c r="C139" s="82"/>
      <c r="D139" s="82"/>
      <c r="E139" s="82"/>
      <c r="F139" s="239"/>
    </row>
    <row r="140" spans="1:6" ht="12" customHeight="1">
      <c r="A140" s="11" t="s">
        <v>104</v>
      </c>
      <c r="B140" s="5" t="s">
        <v>334</v>
      </c>
      <c r="C140" s="82"/>
      <c r="D140" s="82"/>
      <c r="E140" s="82"/>
      <c r="F140" s="239"/>
    </row>
    <row r="141" spans="1:6" ht="12" customHeight="1" thickBot="1">
      <c r="A141" s="9" t="s">
        <v>105</v>
      </c>
      <c r="B141" s="5" t="s">
        <v>335</v>
      </c>
      <c r="C141" s="82"/>
      <c r="D141" s="82"/>
      <c r="E141" s="82"/>
      <c r="F141" s="239"/>
    </row>
    <row r="142" spans="1:6" ht="12" customHeight="1" thickBot="1">
      <c r="A142" s="16" t="s">
        <v>10</v>
      </c>
      <c r="B142" s="64" t="s">
        <v>343</v>
      </c>
      <c r="C142" s="97">
        <f>+C143+C144+C145+C146</f>
        <v>5994</v>
      </c>
      <c r="D142" s="97">
        <f>+D143+D144+D145+D146</f>
        <v>5994</v>
      </c>
      <c r="E142" s="97">
        <f>+E143+E144+E145+E146</f>
        <v>5994</v>
      </c>
      <c r="F142" s="229">
        <f>E142/C142</f>
        <v>1</v>
      </c>
    </row>
    <row r="143" spans="1:6" ht="12" customHeight="1">
      <c r="A143" s="11" t="s">
        <v>57</v>
      </c>
      <c r="B143" s="5" t="s">
        <v>274</v>
      </c>
      <c r="C143" s="82"/>
      <c r="D143" s="82"/>
      <c r="E143" s="82"/>
      <c r="F143" s="239"/>
    </row>
    <row r="144" spans="1:6" ht="12" customHeight="1">
      <c r="A144" s="11" t="s">
        <v>58</v>
      </c>
      <c r="B144" s="5" t="s">
        <v>275</v>
      </c>
      <c r="C144" s="82">
        <v>5994</v>
      </c>
      <c r="D144" s="82">
        <v>5994</v>
      </c>
      <c r="E144" s="82">
        <v>5994</v>
      </c>
      <c r="F144" s="239">
        <f>E144/C144</f>
        <v>1</v>
      </c>
    </row>
    <row r="145" spans="1:9" ht="12" customHeight="1">
      <c r="A145" s="11" t="s">
        <v>189</v>
      </c>
      <c r="B145" s="5" t="s">
        <v>344</v>
      </c>
      <c r="C145" s="82"/>
      <c r="D145" s="82"/>
      <c r="E145" s="82"/>
      <c r="F145" s="239"/>
    </row>
    <row r="146" spans="1:9" ht="12" customHeight="1" thickBot="1">
      <c r="A146" s="9" t="s">
        <v>190</v>
      </c>
      <c r="B146" s="3" t="s">
        <v>294</v>
      </c>
      <c r="C146" s="82"/>
      <c r="D146" s="82"/>
      <c r="E146" s="82"/>
      <c r="F146" s="239"/>
    </row>
    <row r="147" spans="1:9" ht="12" customHeight="1" thickBot="1">
      <c r="A147" s="16" t="s">
        <v>11</v>
      </c>
      <c r="B147" s="64" t="s">
        <v>345</v>
      </c>
      <c r="C147" s="100">
        <f>SUM(C148:C152)</f>
        <v>0</v>
      </c>
      <c r="D147" s="100">
        <f>SUM(D148:D152)</f>
        <v>0</v>
      </c>
      <c r="E147" s="100">
        <f>SUM(E148:E152)</f>
        <v>0</v>
      </c>
      <c r="F147" s="241"/>
    </row>
    <row r="148" spans="1:9" ht="12" customHeight="1">
      <c r="A148" s="11" t="s">
        <v>59</v>
      </c>
      <c r="B148" s="5" t="s">
        <v>340</v>
      </c>
      <c r="C148" s="82"/>
      <c r="D148" s="82"/>
      <c r="E148" s="82"/>
      <c r="F148" s="239"/>
    </row>
    <row r="149" spans="1:9" ht="12" customHeight="1">
      <c r="A149" s="11" t="s">
        <v>60</v>
      </c>
      <c r="B149" s="5" t="s">
        <v>347</v>
      </c>
      <c r="C149" s="82"/>
      <c r="D149" s="82"/>
      <c r="E149" s="82"/>
      <c r="F149" s="239"/>
    </row>
    <row r="150" spans="1:9" ht="12" customHeight="1">
      <c r="A150" s="11" t="s">
        <v>201</v>
      </c>
      <c r="B150" s="5" t="s">
        <v>342</v>
      </c>
      <c r="C150" s="82"/>
      <c r="D150" s="82"/>
      <c r="E150" s="82"/>
      <c r="F150" s="239"/>
    </row>
    <row r="151" spans="1:9" ht="12" customHeight="1">
      <c r="A151" s="11" t="s">
        <v>202</v>
      </c>
      <c r="B151" s="5" t="s">
        <v>348</v>
      </c>
      <c r="C151" s="82"/>
      <c r="D151" s="82"/>
      <c r="E151" s="82"/>
      <c r="F151" s="239"/>
    </row>
    <row r="152" spans="1:9" ht="12" customHeight="1" thickBot="1">
      <c r="A152" s="11" t="s">
        <v>346</v>
      </c>
      <c r="B152" s="5" t="s">
        <v>349</v>
      </c>
      <c r="C152" s="82"/>
      <c r="D152" s="82"/>
      <c r="E152" s="82"/>
      <c r="F152" s="239"/>
    </row>
    <row r="153" spans="1:9" ht="12" customHeight="1" thickBot="1">
      <c r="A153" s="16" t="s">
        <v>12</v>
      </c>
      <c r="B153" s="64" t="s">
        <v>350</v>
      </c>
      <c r="C153" s="195"/>
      <c r="D153" s="195"/>
      <c r="E153" s="195"/>
      <c r="F153" s="242"/>
    </row>
    <row r="154" spans="1:9" ht="12" customHeight="1" thickBot="1">
      <c r="A154" s="16" t="s">
        <v>13</v>
      </c>
      <c r="B154" s="64" t="s">
        <v>351</v>
      </c>
      <c r="C154" s="195"/>
      <c r="D154" s="195"/>
      <c r="E154" s="195"/>
      <c r="F154" s="242"/>
    </row>
    <row r="155" spans="1:9" ht="15" customHeight="1" thickBot="1">
      <c r="A155" s="16" t="s">
        <v>14</v>
      </c>
      <c r="B155" s="64" t="s">
        <v>353</v>
      </c>
      <c r="C155" s="176">
        <f>+C131+C135+C142+C147+C153+C154</f>
        <v>5994</v>
      </c>
      <c r="D155" s="176">
        <f>+D131+D135+D142+D147+D153+D154</f>
        <v>5994</v>
      </c>
      <c r="E155" s="176">
        <f>+E131+E135+E142+E147+E153+E154</f>
        <v>5994</v>
      </c>
      <c r="F155" s="243">
        <f>E155/C155</f>
        <v>1</v>
      </c>
      <c r="G155" s="177"/>
      <c r="H155" s="177"/>
      <c r="I155" s="177"/>
    </row>
    <row r="156" spans="1:9" s="166" customFormat="1" ht="12.95" customHeight="1" thickBot="1">
      <c r="A156" s="89" t="s">
        <v>15</v>
      </c>
      <c r="B156" s="151" t="s">
        <v>352</v>
      </c>
      <c r="C156" s="176">
        <f>+C130+C155</f>
        <v>285042</v>
      </c>
      <c r="D156" s="176">
        <f>+D130+D155</f>
        <v>465160</v>
      </c>
      <c r="E156" s="176">
        <f>+E130+E155</f>
        <v>344043</v>
      </c>
      <c r="F156" s="243">
        <f>E156/C156</f>
        <v>1.2069905487612351</v>
      </c>
    </row>
    <row r="157" spans="1:9" ht="7.5" customHeight="1"/>
    <row r="158" spans="1:9">
      <c r="A158" s="356" t="s">
        <v>276</v>
      </c>
      <c r="B158" s="356"/>
      <c r="C158" s="356"/>
    </row>
    <row r="159" spans="1:9" ht="15" customHeight="1" thickBot="1">
      <c r="A159" s="354" t="s">
        <v>92</v>
      </c>
      <c r="B159" s="354"/>
      <c r="C159" s="358" t="s">
        <v>129</v>
      </c>
      <c r="D159" s="358"/>
      <c r="E159" s="358"/>
    </row>
    <row r="160" spans="1:9" ht="13.5" customHeight="1" thickBot="1">
      <c r="A160" s="16">
        <v>1</v>
      </c>
      <c r="B160" s="21" t="s">
        <v>354</v>
      </c>
      <c r="C160" s="91">
        <f>+C63-C130</f>
        <v>-37766</v>
      </c>
      <c r="D160" s="91">
        <f>+D63-D130</f>
        <v>-37023</v>
      </c>
      <c r="E160" s="91">
        <f>+E63-E130</f>
        <v>79683</v>
      </c>
    </row>
    <row r="161" spans="1:5" ht="27.75" customHeight="1" thickBot="1">
      <c r="A161" s="16" t="s">
        <v>6</v>
      </c>
      <c r="B161" s="21" t="s">
        <v>360</v>
      </c>
      <c r="C161" s="91">
        <f>+C87-C155</f>
        <v>37766</v>
      </c>
      <c r="D161" s="91">
        <f>+D87-D155</f>
        <v>35844</v>
      </c>
      <c r="E161" s="91">
        <f>+E87-E155</f>
        <v>35844</v>
      </c>
    </row>
  </sheetData>
  <mergeCells count="15">
    <mergeCell ref="A159:B159"/>
    <mergeCell ref="A3:A4"/>
    <mergeCell ref="B3:B4"/>
    <mergeCell ref="C3:F3"/>
    <mergeCell ref="C2:F2"/>
    <mergeCell ref="C92:F92"/>
    <mergeCell ref="A92:A93"/>
    <mergeCell ref="B92:B93"/>
    <mergeCell ref="C159:E159"/>
    <mergeCell ref="C91:F91"/>
    <mergeCell ref="A1:C1"/>
    <mergeCell ref="A2:B2"/>
    <mergeCell ref="A90:C90"/>
    <mergeCell ref="A91:B91"/>
    <mergeCell ref="A158:C158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>&amp;C&amp;"Times New Roman CE,Félkövér"&amp;12Árpás 2016. évi beszámoló rendelet&amp;R&amp;"Times New Roman CE,Félkövér dőlt"&amp;11 1.2 melléklet az 5/2017. (IV.30.) sz. 
önkormányzati rendelethez</oddHeader>
  </headerFooter>
  <rowBreaks count="1" manualBreakCount="1">
    <brk id="89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3"/>
  <sheetViews>
    <sheetView view="pageLayout" topLeftCell="C1" zoomScaleNormal="94" zoomScaleSheetLayoutView="100" workbookViewId="0">
      <selection activeCell="L1" sqref="L1:L32"/>
    </sheetView>
  </sheetViews>
  <sheetFormatPr defaultColWidth="9.33203125" defaultRowHeight="12.75"/>
  <cols>
    <col min="1" max="1" width="6.83203125" style="47" customWidth="1"/>
    <col min="2" max="2" width="55.1640625" style="72" customWidth="1"/>
    <col min="3" max="6" width="16.33203125" style="47" customWidth="1"/>
    <col min="7" max="7" width="55.1640625" style="47" customWidth="1"/>
    <col min="8" max="11" width="16.33203125" style="47" customWidth="1"/>
    <col min="12" max="12" width="4.83203125" style="47" customWidth="1"/>
    <col min="13" max="16384" width="9.33203125" style="47"/>
  </cols>
  <sheetData>
    <row r="1" spans="1:12" ht="39.75" customHeight="1">
      <c r="B1" s="112" t="s">
        <v>95</v>
      </c>
      <c r="C1" s="113"/>
      <c r="D1" s="113"/>
      <c r="E1" s="113"/>
      <c r="F1" s="113"/>
      <c r="G1" s="113"/>
      <c r="H1" s="113"/>
      <c r="I1" s="113"/>
      <c r="J1" s="113"/>
      <c r="K1" s="113"/>
      <c r="L1" s="373"/>
    </row>
    <row r="2" spans="1:12" ht="14.25" thickBot="1">
      <c r="H2" s="375" t="s">
        <v>42</v>
      </c>
      <c r="I2" s="375"/>
      <c r="J2" s="375"/>
      <c r="K2" s="375"/>
      <c r="L2" s="373"/>
    </row>
    <row r="3" spans="1:12" ht="18" customHeight="1" thickBot="1">
      <c r="A3" s="371" t="s">
        <v>49</v>
      </c>
      <c r="B3" s="114" t="s">
        <v>40</v>
      </c>
      <c r="C3" s="115"/>
      <c r="D3" s="215"/>
      <c r="E3" s="215"/>
      <c r="F3" s="215"/>
      <c r="G3" s="264" t="s">
        <v>41</v>
      </c>
      <c r="H3" s="265"/>
      <c r="I3" s="224"/>
      <c r="J3" s="224"/>
      <c r="K3" s="225"/>
      <c r="L3" s="373"/>
    </row>
    <row r="4" spans="1:12" s="117" customFormat="1" ht="35.25" customHeight="1" thickBot="1">
      <c r="A4" s="372"/>
      <c r="B4" s="73" t="s">
        <v>43</v>
      </c>
      <c r="C4" s="74" t="str">
        <f>+'1.1.sz.mell.'!C4</f>
        <v>Eredeti előirányzat</v>
      </c>
      <c r="D4" s="74" t="s">
        <v>529</v>
      </c>
      <c r="E4" s="74" t="s">
        <v>530</v>
      </c>
      <c r="F4" s="216" t="s">
        <v>385</v>
      </c>
      <c r="G4" s="73" t="s">
        <v>43</v>
      </c>
      <c r="H4" s="43" t="str">
        <f>+C4</f>
        <v>Eredeti előirányzat</v>
      </c>
      <c r="I4" s="43" t="str">
        <f>+D4</f>
        <v>2016. évi módosított előírányzat</v>
      </c>
      <c r="J4" s="43" t="str">
        <f>+E4</f>
        <v>2016. évi teljesítés</v>
      </c>
      <c r="K4" s="43" t="str">
        <f>+F4</f>
        <v>Teljesítés %-a</v>
      </c>
      <c r="L4" s="373"/>
    </row>
    <row r="5" spans="1:12" s="122" customFormat="1" ht="12" customHeight="1" thickBot="1">
      <c r="A5" s="118" t="s">
        <v>367</v>
      </c>
      <c r="B5" s="119" t="s">
        <v>368</v>
      </c>
      <c r="C5" s="120" t="s">
        <v>369</v>
      </c>
      <c r="D5" s="217" t="s">
        <v>371</v>
      </c>
      <c r="E5" s="217" t="s">
        <v>370</v>
      </c>
      <c r="F5" s="217" t="s">
        <v>372</v>
      </c>
      <c r="G5" s="119" t="s">
        <v>374</v>
      </c>
      <c r="H5" s="121" t="s">
        <v>375</v>
      </c>
      <c r="I5" s="121" t="s">
        <v>390</v>
      </c>
      <c r="J5" s="121" t="s">
        <v>391</v>
      </c>
      <c r="K5" s="121" t="s">
        <v>392</v>
      </c>
      <c r="L5" s="373"/>
    </row>
    <row r="6" spans="1:12" ht="12.95" customHeight="1">
      <c r="A6" s="123" t="s">
        <v>5</v>
      </c>
      <c r="B6" s="124" t="s">
        <v>277</v>
      </c>
      <c r="C6" s="101">
        <v>15105960</v>
      </c>
      <c r="D6" s="218">
        <v>15722163</v>
      </c>
      <c r="E6" s="218">
        <v>15722164</v>
      </c>
      <c r="F6" s="247">
        <f>E6/C6</f>
        <v>1.0407921111931979</v>
      </c>
      <c r="G6" s="124" t="s">
        <v>44</v>
      </c>
      <c r="H6" s="107">
        <v>5715000</v>
      </c>
      <c r="I6" s="107">
        <v>13279553</v>
      </c>
      <c r="J6" s="107">
        <v>13279553</v>
      </c>
      <c r="K6" s="257">
        <f>J6/H6</f>
        <v>2.3236313210848643</v>
      </c>
      <c r="L6" s="373"/>
    </row>
    <row r="7" spans="1:12" ht="12.95" customHeight="1">
      <c r="A7" s="125" t="s">
        <v>6</v>
      </c>
      <c r="B7" s="126" t="s">
        <v>278</v>
      </c>
      <c r="C7" s="102">
        <v>3289000</v>
      </c>
      <c r="D7" s="219">
        <v>8351773</v>
      </c>
      <c r="E7" s="219">
        <v>8351773</v>
      </c>
      <c r="F7" s="247">
        <f>E7/C7</f>
        <v>2.5393046518698692</v>
      </c>
      <c r="G7" s="126" t="s">
        <v>111</v>
      </c>
      <c r="H7" s="108">
        <v>1563960</v>
      </c>
      <c r="I7" s="108">
        <v>2633232</v>
      </c>
      <c r="J7" s="108">
        <v>2633232</v>
      </c>
      <c r="K7" s="257">
        <f>J7/H7</f>
        <v>1.6836952351722549</v>
      </c>
      <c r="L7" s="373"/>
    </row>
    <row r="8" spans="1:12" ht="12.95" customHeight="1">
      <c r="A8" s="125" t="s">
        <v>7</v>
      </c>
      <c r="B8" s="126" t="s">
        <v>298</v>
      </c>
      <c r="C8" s="102"/>
      <c r="D8" s="219"/>
      <c r="E8" s="219"/>
      <c r="F8" s="248"/>
      <c r="G8" s="126" t="s">
        <v>133</v>
      </c>
      <c r="H8" s="108">
        <v>6697000</v>
      </c>
      <c r="I8" s="108">
        <v>8400725</v>
      </c>
      <c r="J8" s="108">
        <v>7501123</v>
      </c>
      <c r="K8" s="257">
        <f>J8/H8</f>
        <v>1.1200721218456025</v>
      </c>
      <c r="L8" s="373"/>
    </row>
    <row r="9" spans="1:12" ht="12.95" customHeight="1">
      <c r="A9" s="125" t="s">
        <v>8</v>
      </c>
      <c r="B9" s="126" t="s">
        <v>102</v>
      </c>
      <c r="C9" s="102">
        <v>2800000</v>
      </c>
      <c r="D9" s="219">
        <v>3082736</v>
      </c>
      <c r="E9" s="219">
        <v>3040176</v>
      </c>
      <c r="F9" s="248">
        <f>E9/C9</f>
        <v>1.0857771428571428</v>
      </c>
      <c r="G9" s="126" t="s">
        <v>112</v>
      </c>
      <c r="H9" s="108">
        <v>835000</v>
      </c>
      <c r="I9" s="108">
        <v>875600</v>
      </c>
      <c r="J9" s="108">
        <v>857356</v>
      </c>
      <c r="K9" s="257">
        <f>J9/H9</f>
        <v>1.0267736526946107</v>
      </c>
      <c r="L9" s="373"/>
    </row>
    <row r="10" spans="1:12" ht="12.95" customHeight="1">
      <c r="A10" s="125" t="s">
        <v>9</v>
      </c>
      <c r="B10" s="127" t="s">
        <v>301</v>
      </c>
      <c r="C10" s="102"/>
      <c r="D10" s="219">
        <v>1613021</v>
      </c>
      <c r="E10" s="219">
        <v>1613021</v>
      </c>
      <c r="F10" s="248"/>
      <c r="G10" s="126" t="s">
        <v>113</v>
      </c>
      <c r="H10" s="108">
        <v>2920000</v>
      </c>
      <c r="I10" s="108">
        <v>2991730</v>
      </c>
      <c r="J10" s="108">
        <v>2883985</v>
      </c>
      <c r="K10" s="257">
        <f>J10/H10</f>
        <v>0.98766609589041099</v>
      </c>
      <c r="L10" s="373"/>
    </row>
    <row r="11" spans="1:12" ht="12.95" customHeight="1">
      <c r="A11" s="125" t="s">
        <v>10</v>
      </c>
      <c r="B11" s="126" t="s">
        <v>279</v>
      </c>
      <c r="C11" s="102"/>
      <c r="D11" s="102"/>
      <c r="E11" s="102"/>
      <c r="F11" s="249"/>
      <c r="G11" s="126" t="s">
        <v>37</v>
      </c>
      <c r="H11" s="108">
        <v>1520000</v>
      </c>
      <c r="I11" s="108">
        <v>107745</v>
      </c>
      <c r="J11" s="108"/>
      <c r="K11" s="258"/>
      <c r="L11" s="373"/>
    </row>
    <row r="12" spans="1:12" ht="12.95" customHeight="1">
      <c r="A12" s="125" t="s">
        <v>11</v>
      </c>
      <c r="B12" s="126" t="s">
        <v>361</v>
      </c>
      <c r="C12" s="102"/>
      <c r="D12" s="219"/>
      <c r="E12" s="219"/>
      <c r="F12" s="248"/>
      <c r="G12" s="36"/>
      <c r="H12" s="108"/>
      <c r="I12" s="108"/>
      <c r="J12" s="108"/>
      <c r="K12" s="258"/>
      <c r="L12" s="373"/>
    </row>
    <row r="13" spans="1:12" ht="12.95" customHeight="1">
      <c r="A13" s="125" t="s">
        <v>12</v>
      </c>
      <c r="B13" s="36"/>
      <c r="C13" s="102"/>
      <c r="D13" s="219"/>
      <c r="E13" s="219"/>
      <c r="F13" s="248"/>
      <c r="G13" s="36"/>
      <c r="H13" s="108"/>
      <c r="I13" s="108"/>
      <c r="J13" s="108"/>
      <c r="K13" s="258"/>
      <c r="L13" s="373"/>
    </row>
    <row r="14" spans="1:12" ht="12.95" customHeight="1">
      <c r="A14" s="125" t="s">
        <v>13</v>
      </c>
      <c r="B14" s="178"/>
      <c r="C14" s="103"/>
      <c r="D14" s="220"/>
      <c r="E14" s="220"/>
      <c r="F14" s="249"/>
      <c r="G14" s="36"/>
      <c r="H14" s="108"/>
      <c r="I14" s="108"/>
      <c r="J14" s="108"/>
      <c r="K14" s="258"/>
      <c r="L14" s="373"/>
    </row>
    <row r="15" spans="1:12" ht="12.95" customHeight="1">
      <c r="A15" s="125" t="s">
        <v>14</v>
      </c>
      <c r="B15" s="36"/>
      <c r="C15" s="102"/>
      <c r="D15" s="219"/>
      <c r="E15" s="219"/>
      <c r="F15" s="248"/>
      <c r="G15" s="36"/>
      <c r="H15" s="108"/>
      <c r="I15" s="108"/>
      <c r="J15" s="108"/>
      <c r="K15" s="258"/>
      <c r="L15" s="373"/>
    </row>
    <row r="16" spans="1:12" ht="12.95" customHeight="1">
      <c r="A16" s="125" t="s">
        <v>15</v>
      </c>
      <c r="B16" s="36"/>
      <c r="C16" s="102"/>
      <c r="D16" s="219"/>
      <c r="E16" s="219"/>
      <c r="F16" s="248"/>
      <c r="G16" s="36"/>
      <c r="H16" s="108"/>
      <c r="I16" s="108"/>
      <c r="J16" s="108"/>
      <c r="K16" s="258"/>
      <c r="L16" s="373"/>
    </row>
    <row r="17" spans="1:12" ht="12.95" customHeight="1" thickBot="1">
      <c r="A17" s="125" t="s">
        <v>16</v>
      </c>
      <c r="B17" s="49"/>
      <c r="C17" s="104"/>
      <c r="D17" s="221"/>
      <c r="E17" s="221"/>
      <c r="F17" s="250"/>
      <c r="G17" s="36"/>
      <c r="H17" s="109"/>
      <c r="I17" s="109"/>
      <c r="J17" s="109"/>
      <c r="K17" s="259"/>
      <c r="L17" s="373"/>
    </row>
    <row r="18" spans="1:12" ht="15.95" customHeight="1" thickBot="1">
      <c r="A18" s="128" t="s">
        <v>17</v>
      </c>
      <c r="B18" s="65" t="s">
        <v>362</v>
      </c>
      <c r="C18" s="105">
        <f>SUM(C6:C17)</f>
        <v>21194960</v>
      </c>
      <c r="D18" s="105">
        <f>SUM(D6:D17)</f>
        <v>28769693</v>
      </c>
      <c r="E18" s="105">
        <f>SUM(E6:E17)</f>
        <v>28727134</v>
      </c>
      <c r="F18" s="251">
        <f>E18/C18</f>
        <v>1.3553757119617116</v>
      </c>
      <c r="G18" s="65" t="s">
        <v>285</v>
      </c>
      <c r="H18" s="110">
        <f>SUM(H6:H17)</f>
        <v>19250960</v>
      </c>
      <c r="I18" s="110">
        <f>SUM(I6:I17)</f>
        <v>28288585</v>
      </c>
      <c r="J18" s="110">
        <f>SUM(J6:J17)</f>
        <v>27155249</v>
      </c>
      <c r="K18" s="260">
        <f>J18/H18</f>
        <v>1.4105919393110784</v>
      </c>
      <c r="L18" s="373"/>
    </row>
    <row r="19" spans="1:12" ht="12.95" customHeight="1">
      <c r="A19" s="129" t="s">
        <v>18</v>
      </c>
      <c r="B19" s="130" t="s">
        <v>282</v>
      </c>
      <c r="C19" s="197">
        <v>3781000</v>
      </c>
      <c r="D19" s="197">
        <v>4420212</v>
      </c>
      <c r="E19" s="197">
        <v>4420212</v>
      </c>
      <c r="F19" s="252">
        <f>E19/C19</f>
        <v>1.1690589791060566</v>
      </c>
      <c r="G19" s="131" t="s">
        <v>119</v>
      </c>
      <c r="H19" s="111"/>
      <c r="I19" s="111"/>
      <c r="J19" s="111"/>
      <c r="K19" s="261"/>
      <c r="L19" s="373"/>
    </row>
    <row r="20" spans="1:12" ht="12.95" customHeight="1">
      <c r="A20" s="132" t="s">
        <v>19</v>
      </c>
      <c r="B20" s="131" t="s">
        <v>126</v>
      </c>
      <c r="C20" s="55">
        <v>3781000</v>
      </c>
      <c r="D20" s="66">
        <v>3781000</v>
      </c>
      <c r="E20" s="66">
        <v>3781000</v>
      </c>
      <c r="F20" s="252">
        <f>E20/C20</f>
        <v>1</v>
      </c>
      <c r="G20" s="131" t="s">
        <v>284</v>
      </c>
      <c r="H20" s="56"/>
      <c r="I20" s="56"/>
      <c r="J20" s="56"/>
      <c r="K20" s="262"/>
      <c r="L20" s="373"/>
    </row>
    <row r="21" spans="1:12" ht="12.95" customHeight="1">
      <c r="A21" s="132" t="s">
        <v>20</v>
      </c>
      <c r="B21" s="131" t="s">
        <v>127</v>
      </c>
      <c r="C21" s="55"/>
      <c r="D21" s="66"/>
      <c r="E21" s="66"/>
      <c r="F21" s="253"/>
      <c r="G21" s="131" t="s">
        <v>93</v>
      </c>
      <c r="H21" s="56"/>
      <c r="I21" s="56"/>
      <c r="J21" s="56"/>
      <c r="K21" s="262"/>
      <c r="L21" s="373"/>
    </row>
    <row r="22" spans="1:12" ht="12.95" customHeight="1">
      <c r="A22" s="132" t="s">
        <v>21</v>
      </c>
      <c r="B22" s="131" t="s">
        <v>132</v>
      </c>
      <c r="C22" s="55"/>
      <c r="D22" s="66"/>
      <c r="E22" s="66"/>
      <c r="F22" s="253"/>
      <c r="G22" s="131" t="s">
        <v>94</v>
      </c>
      <c r="H22" s="56"/>
      <c r="I22" s="56"/>
      <c r="J22" s="56"/>
      <c r="K22" s="262"/>
      <c r="L22" s="373"/>
    </row>
    <row r="23" spans="1:12" ht="20.25" customHeight="1">
      <c r="A23" s="132" t="s">
        <v>22</v>
      </c>
      <c r="B23" s="131" t="s">
        <v>377</v>
      </c>
      <c r="C23" s="55"/>
      <c r="D23" s="222">
        <v>639212</v>
      </c>
      <c r="E23" s="222">
        <v>639212</v>
      </c>
      <c r="F23" s="254"/>
      <c r="G23" s="130" t="s">
        <v>134</v>
      </c>
      <c r="H23" s="56"/>
      <c r="I23" s="56"/>
      <c r="J23" s="56"/>
      <c r="K23" s="262"/>
      <c r="L23" s="373"/>
    </row>
    <row r="24" spans="1:12" ht="12.95" customHeight="1">
      <c r="A24" s="132" t="s">
        <v>23</v>
      </c>
      <c r="B24" s="131" t="s">
        <v>283</v>
      </c>
      <c r="C24" s="133">
        <f>+C25+C26</f>
        <v>0</v>
      </c>
      <c r="D24" s="223"/>
      <c r="E24" s="223"/>
      <c r="F24" s="255"/>
      <c r="G24" s="131" t="s">
        <v>120</v>
      </c>
      <c r="H24" s="56"/>
      <c r="I24" s="56"/>
      <c r="J24" s="56"/>
      <c r="K24" s="262"/>
      <c r="L24" s="373"/>
    </row>
    <row r="25" spans="1:12" ht="12.95" customHeight="1">
      <c r="A25" s="129" t="s">
        <v>24</v>
      </c>
      <c r="B25" s="130" t="s">
        <v>280</v>
      </c>
      <c r="C25" s="106"/>
      <c r="D25" s="222"/>
      <c r="E25" s="222"/>
      <c r="F25" s="254"/>
      <c r="G25" s="124" t="s">
        <v>344</v>
      </c>
      <c r="H25" s="111"/>
      <c r="I25" s="111"/>
      <c r="J25" s="111"/>
      <c r="K25" s="261"/>
      <c r="L25" s="373"/>
    </row>
    <row r="26" spans="1:12" ht="12.95" customHeight="1">
      <c r="A26" s="132" t="s">
        <v>25</v>
      </c>
      <c r="B26" s="131" t="s">
        <v>281</v>
      </c>
      <c r="C26" s="55"/>
      <c r="D26" s="66"/>
      <c r="E26" s="66"/>
      <c r="F26" s="253"/>
      <c r="G26" s="126" t="s">
        <v>350</v>
      </c>
      <c r="H26" s="56"/>
      <c r="I26" s="56"/>
      <c r="J26" s="56"/>
      <c r="K26" s="262"/>
      <c r="L26" s="373"/>
    </row>
    <row r="27" spans="1:12" ht="12.95" customHeight="1">
      <c r="A27" s="125" t="s">
        <v>26</v>
      </c>
      <c r="B27" s="131" t="s">
        <v>355</v>
      </c>
      <c r="C27" s="55"/>
      <c r="D27" s="66"/>
      <c r="E27" s="66"/>
      <c r="F27" s="253"/>
      <c r="G27" s="126" t="s">
        <v>351</v>
      </c>
      <c r="H27" s="56"/>
      <c r="I27" s="56"/>
      <c r="J27" s="56"/>
      <c r="K27" s="262"/>
      <c r="L27" s="373"/>
    </row>
    <row r="28" spans="1:12" ht="12.95" customHeight="1" thickBot="1">
      <c r="A28" s="154" t="s">
        <v>27</v>
      </c>
      <c r="B28" s="130" t="s">
        <v>238</v>
      </c>
      <c r="C28" s="106"/>
      <c r="D28" s="222"/>
      <c r="E28" s="222"/>
      <c r="F28" s="254"/>
      <c r="G28" s="180" t="s">
        <v>275</v>
      </c>
      <c r="H28" s="111"/>
      <c r="I28" s="111">
        <v>603151</v>
      </c>
      <c r="J28" s="111">
        <v>603151</v>
      </c>
      <c r="K28" s="261"/>
      <c r="L28" s="373"/>
    </row>
    <row r="29" spans="1:12" ht="15.95" customHeight="1" thickBot="1">
      <c r="A29" s="128" t="s">
        <v>28</v>
      </c>
      <c r="B29" s="65" t="s">
        <v>363</v>
      </c>
      <c r="C29" s="105">
        <f>+C19+C24+C27+C28</f>
        <v>3781000</v>
      </c>
      <c r="D29" s="105">
        <f>+D19+D24+D27+D28</f>
        <v>4420212</v>
      </c>
      <c r="E29" s="105">
        <f>+E19+E24+E27+E28</f>
        <v>4420212</v>
      </c>
      <c r="F29" s="251">
        <f>E29/C29</f>
        <v>1.1690589791060566</v>
      </c>
      <c r="G29" s="65" t="s">
        <v>365</v>
      </c>
      <c r="H29" s="110">
        <f>SUM(H19:H28)</f>
        <v>0</v>
      </c>
      <c r="I29" s="110">
        <f>SUM(I19:I28)</f>
        <v>603151</v>
      </c>
      <c r="J29" s="110">
        <f>SUM(J19:J28)</f>
        <v>603151</v>
      </c>
      <c r="K29" s="260"/>
      <c r="L29" s="373"/>
    </row>
    <row r="30" spans="1:12" ht="13.5" thickBot="1">
      <c r="A30" s="128" t="s">
        <v>29</v>
      </c>
      <c r="B30" s="134" t="s">
        <v>364</v>
      </c>
      <c r="C30" s="135">
        <f>+C18+C29</f>
        <v>24975960</v>
      </c>
      <c r="D30" s="135">
        <f>+D18+D29</f>
        <v>33189905</v>
      </c>
      <c r="E30" s="135">
        <f>+E18+E29</f>
        <v>33147346</v>
      </c>
      <c r="F30" s="256">
        <f>E30/C30</f>
        <v>1.327170046716923</v>
      </c>
      <c r="G30" s="134" t="s">
        <v>366</v>
      </c>
      <c r="H30" s="135">
        <f>+H18+H29</f>
        <v>19250960</v>
      </c>
      <c r="I30" s="135">
        <f>+I18+I29</f>
        <v>28891736</v>
      </c>
      <c r="J30" s="135">
        <f>+J18+J29</f>
        <v>27758400</v>
      </c>
      <c r="K30" s="263">
        <f>J30/H30</f>
        <v>1.4419228963127033</v>
      </c>
      <c r="L30" s="373"/>
    </row>
    <row r="31" spans="1:12" ht="13.5" thickBot="1">
      <c r="A31" s="128" t="s">
        <v>30</v>
      </c>
      <c r="B31" s="134" t="s">
        <v>97</v>
      </c>
      <c r="C31" s="135" t="str">
        <f>IF(C18-H18&lt;0,H18-C18,"-")</f>
        <v>-</v>
      </c>
      <c r="D31" s="135" t="str">
        <f>IF(D18-I18&lt;0,I18-D18,"-")</f>
        <v>-</v>
      </c>
      <c r="E31" s="135" t="str">
        <f>IF(E18-J18&lt;0,J18-E18,"-")</f>
        <v>-</v>
      </c>
      <c r="F31" s="256"/>
      <c r="G31" s="134" t="s">
        <v>98</v>
      </c>
      <c r="H31" s="135">
        <f>IF(C18-H18&gt;0,C18-H18,"-")</f>
        <v>1944000</v>
      </c>
      <c r="I31" s="135">
        <f>IF(D18-I18&gt;0,D18-I18,"-")</f>
        <v>481108</v>
      </c>
      <c r="J31" s="135">
        <f>IF(E18-J18&gt;0,E18-J18,"-")</f>
        <v>1571885</v>
      </c>
      <c r="K31" s="263"/>
      <c r="L31" s="373"/>
    </row>
    <row r="32" spans="1:12" ht="13.5" thickBot="1">
      <c r="A32" s="128" t="s">
        <v>31</v>
      </c>
      <c r="B32" s="134" t="s">
        <v>135</v>
      </c>
      <c r="C32" s="135" t="str">
        <f>IF(C18+C29-H30&lt;0,H30-(C18+C29),"-")</f>
        <v>-</v>
      </c>
      <c r="D32" s="135" t="str">
        <f>IF(D18+D29-I30&lt;0,I30-(D18+D29),"-")</f>
        <v>-</v>
      </c>
      <c r="E32" s="135" t="str">
        <f>IF(E18+E29-J30&lt;0,J30-(E18+E29),"-")</f>
        <v>-</v>
      </c>
      <c r="F32" s="256"/>
      <c r="G32" s="134" t="s">
        <v>136</v>
      </c>
      <c r="H32" s="135">
        <f>IF(C18+C29-H30&gt;0,C18+C29-H30,"-")</f>
        <v>5725000</v>
      </c>
      <c r="I32" s="135">
        <f>IF(D18+D29-I30&gt;0,D18+D29-I30,"-")</f>
        <v>4298169</v>
      </c>
      <c r="J32" s="135">
        <f>IF(E18+E29-J30&gt;0,E18+E29-J30,"-")</f>
        <v>5388946</v>
      </c>
      <c r="K32" s="263"/>
      <c r="L32" s="373"/>
    </row>
    <row r="33" spans="2:7" ht="18.75">
      <c r="B33" s="374"/>
      <c r="C33" s="374"/>
      <c r="D33" s="374"/>
      <c r="E33" s="374"/>
      <c r="F33" s="374"/>
      <c r="G33" s="374"/>
    </row>
  </sheetData>
  <mergeCells count="4">
    <mergeCell ref="A3:A4"/>
    <mergeCell ref="L1:L32"/>
    <mergeCell ref="B33:G33"/>
    <mergeCell ref="H2:K2"/>
  </mergeCells>
  <phoneticPr fontId="0" type="noConversion"/>
  <printOptions horizontalCentered="1"/>
  <pageMargins left="0.33" right="0.48" top="0.9055118110236221" bottom="0.5" header="0.6692913385826772" footer="0.28000000000000003"/>
  <pageSetup paperSize="9" scale="61" fitToHeight="0" orientation="landscape" verticalDpi="300" r:id="rId1"/>
  <headerFooter alignWithMargins="0">
    <oddHeader>&amp;C&amp;"Times New Roman CE,Félkövér"Árpás Község Önkormányzata&amp;R&amp;"Times New Roman CE,Félkövér dőlt"&amp;11 2.1 sz. melléklet az 5/2017. (IV.30.) sz. önkormányzati rendelethez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33"/>
  <sheetViews>
    <sheetView topLeftCell="C1" zoomScaleSheetLayoutView="115" workbookViewId="0">
      <selection activeCell="H1" sqref="H1"/>
    </sheetView>
  </sheetViews>
  <sheetFormatPr defaultColWidth="9.33203125" defaultRowHeight="12.75"/>
  <cols>
    <col min="1" max="1" width="6.83203125" style="47" customWidth="1"/>
    <col min="2" max="2" width="55.1640625" style="72" customWidth="1"/>
    <col min="3" max="6" width="16.33203125" style="47" customWidth="1"/>
    <col min="7" max="7" width="55.1640625" style="47" customWidth="1"/>
    <col min="8" max="11" width="16.33203125" style="47" customWidth="1"/>
    <col min="12" max="12" width="4.83203125" style="47" customWidth="1"/>
    <col min="13" max="16384" width="9.33203125" style="47"/>
  </cols>
  <sheetData>
    <row r="1" spans="1:13" ht="31.5">
      <c r="B1" s="112" t="s">
        <v>96</v>
      </c>
      <c r="C1" s="113"/>
      <c r="D1" s="113"/>
      <c r="E1" s="113"/>
      <c r="F1" s="113"/>
      <c r="G1" s="113"/>
      <c r="H1" s="113" t="s">
        <v>557</v>
      </c>
      <c r="I1" s="113"/>
      <c r="J1" s="113"/>
      <c r="K1" s="113"/>
      <c r="L1" s="373"/>
    </row>
    <row r="2" spans="1:13" ht="14.25" thickBot="1">
      <c r="H2" s="375" t="s">
        <v>42</v>
      </c>
      <c r="I2" s="375"/>
      <c r="J2" s="375"/>
      <c r="K2" s="375"/>
      <c r="L2" s="373"/>
    </row>
    <row r="3" spans="1:13" ht="13.5" thickBot="1">
      <c r="A3" s="376" t="s">
        <v>49</v>
      </c>
      <c r="B3" s="114" t="s">
        <v>40</v>
      </c>
      <c r="C3" s="115"/>
      <c r="D3" s="215"/>
      <c r="E3" s="215"/>
      <c r="F3" s="215"/>
      <c r="G3" s="114" t="s">
        <v>41</v>
      </c>
      <c r="H3" s="116"/>
      <c r="I3" s="224"/>
      <c r="J3" s="224"/>
      <c r="K3" s="225"/>
      <c r="L3" s="373"/>
    </row>
    <row r="4" spans="1:13" s="117" customFormat="1" ht="36.75" thickBot="1">
      <c r="A4" s="377"/>
      <c r="B4" s="73" t="s">
        <v>43</v>
      </c>
      <c r="C4" s="74" t="str">
        <f>+'2.1.sz.mell  '!C4</f>
        <v>Eredeti előirányzat</v>
      </c>
      <c r="D4" s="74" t="str">
        <f>+'2.1.sz.mell  '!D4</f>
        <v>2016. évi módosított előírányzat</v>
      </c>
      <c r="E4" s="74" t="str">
        <f>+'2.1.sz.mell  '!E4</f>
        <v>2016. évi teljesítés</v>
      </c>
      <c r="F4" s="74" t="str">
        <f>+'2.1.sz.mell  '!F4</f>
        <v>Teljesítés %-a</v>
      </c>
      <c r="G4" s="203" t="s">
        <v>43</v>
      </c>
      <c r="H4" s="204" t="str">
        <f>+'2.1.sz.mell  '!C4</f>
        <v>Eredeti előirányzat</v>
      </c>
      <c r="I4" s="204" t="str">
        <f>+'2.1.sz.mell  '!D4</f>
        <v>2016. évi módosított előírányzat</v>
      </c>
      <c r="J4" s="204" t="str">
        <f>+'2.1.sz.mell  '!E4</f>
        <v>2016. évi teljesítés</v>
      </c>
      <c r="K4" s="204" t="str">
        <f>+'2.1.sz.mell  '!F4</f>
        <v>Teljesítés %-a</v>
      </c>
      <c r="L4" s="373"/>
    </row>
    <row r="5" spans="1:13" s="117" customFormat="1" ht="13.5" thickBot="1">
      <c r="A5" s="118" t="s">
        <v>367</v>
      </c>
      <c r="B5" s="119" t="s">
        <v>368</v>
      </c>
      <c r="C5" s="120" t="s">
        <v>369</v>
      </c>
      <c r="D5" s="120" t="s">
        <v>371</v>
      </c>
      <c r="E5" s="120" t="s">
        <v>370</v>
      </c>
      <c r="F5" s="120" t="s">
        <v>372</v>
      </c>
      <c r="G5" s="119" t="s">
        <v>374</v>
      </c>
      <c r="H5" s="121" t="s">
        <v>375</v>
      </c>
      <c r="I5" s="121" t="s">
        <v>390</v>
      </c>
      <c r="J5" s="121" t="s">
        <v>391</v>
      </c>
      <c r="K5" s="121" t="s">
        <v>392</v>
      </c>
      <c r="L5" s="373"/>
    </row>
    <row r="6" spans="1:13" ht="12.95" customHeight="1">
      <c r="A6" s="123" t="s">
        <v>5</v>
      </c>
      <c r="B6" s="124" t="s">
        <v>286</v>
      </c>
      <c r="C6" s="101"/>
      <c r="D6" s="101"/>
      <c r="E6" s="101"/>
      <c r="F6" s="266"/>
      <c r="G6" s="124" t="s">
        <v>128</v>
      </c>
      <c r="H6" s="107"/>
      <c r="I6" s="107">
        <v>4405914</v>
      </c>
      <c r="J6" s="107">
        <v>4405914</v>
      </c>
      <c r="K6" s="257"/>
      <c r="L6" s="373"/>
    </row>
    <row r="7" spans="1:13">
      <c r="A7" s="125" t="s">
        <v>6</v>
      </c>
      <c r="B7" s="126" t="s">
        <v>287</v>
      </c>
      <c r="C7" s="102"/>
      <c r="D7" s="102"/>
      <c r="E7" s="102"/>
      <c r="F7" s="267"/>
      <c r="G7" s="126" t="s">
        <v>292</v>
      </c>
      <c r="H7" s="108"/>
      <c r="I7" s="108"/>
      <c r="J7" s="108"/>
      <c r="K7" s="258"/>
      <c r="L7" s="373"/>
    </row>
    <row r="8" spans="1:13" ht="12.95" customHeight="1">
      <c r="A8" s="125" t="s">
        <v>7</v>
      </c>
      <c r="B8" s="126" t="s">
        <v>1</v>
      </c>
      <c r="C8" s="102"/>
      <c r="D8" s="102"/>
      <c r="E8" s="102"/>
      <c r="F8" s="267"/>
      <c r="G8" s="126" t="s">
        <v>115</v>
      </c>
      <c r="H8" s="108">
        <v>5525000</v>
      </c>
      <c r="I8" s="108"/>
      <c r="J8" s="108"/>
      <c r="K8" s="258">
        <f>J8/H8</f>
        <v>0</v>
      </c>
      <c r="L8" s="373"/>
    </row>
    <row r="9" spans="1:13" ht="12.95" customHeight="1">
      <c r="A9" s="125" t="s">
        <v>8</v>
      </c>
      <c r="B9" s="126" t="s">
        <v>288</v>
      </c>
      <c r="C9" s="102"/>
      <c r="D9" s="102"/>
      <c r="E9" s="102"/>
      <c r="F9" s="267"/>
      <c r="G9" s="126" t="s">
        <v>293</v>
      </c>
      <c r="H9" s="108"/>
      <c r="I9" s="108"/>
      <c r="J9" s="108"/>
      <c r="K9" s="258"/>
      <c r="L9" s="373"/>
    </row>
    <row r="10" spans="1:13" ht="12.75" customHeight="1">
      <c r="A10" s="125" t="s">
        <v>9</v>
      </c>
      <c r="B10" s="126" t="s">
        <v>289</v>
      </c>
      <c r="C10" s="102"/>
      <c r="D10" s="102"/>
      <c r="E10" s="102"/>
      <c r="F10" s="267"/>
      <c r="G10" s="126" t="s">
        <v>131</v>
      </c>
      <c r="H10" s="108"/>
      <c r="I10" s="108"/>
      <c r="J10" s="108"/>
      <c r="K10" s="258"/>
      <c r="L10" s="373"/>
    </row>
    <row r="11" spans="1:13" ht="12.95" customHeight="1">
      <c r="A11" s="125" t="s">
        <v>10</v>
      </c>
      <c r="B11" s="126" t="s">
        <v>290</v>
      </c>
      <c r="C11" s="103"/>
      <c r="D11" s="103"/>
      <c r="E11" s="103"/>
      <c r="F11" s="268"/>
      <c r="G11" s="181" t="s">
        <v>531</v>
      </c>
      <c r="H11" s="108">
        <v>200000</v>
      </c>
      <c r="I11" s="108"/>
      <c r="J11" s="108"/>
      <c r="K11" s="258"/>
      <c r="L11" s="373"/>
    </row>
    <row r="12" spans="1:13" ht="12.95" customHeight="1">
      <c r="A12" s="125" t="s">
        <v>11</v>
      </c>
      <c r="B12" s="36"/>
      <c r="C12" s="102"/>
      <c r="D12" s="102"/>
      <c r="E12" s="102"/>
      <c r="F12" s="267"/>
      <c r="G12" s="181"/>
      <c r="H12" s="108"/>
      <c r="I12" s="108"/>
      <c r="J12" s="108"/>
      <c r="K12" s="258"/>
      <c r="L12" s="373"/>
    </row>
    <row r="13" spans="1:13" ht="12.95" customHeight="1">
      <c r="A13" s="125" t="s">
        <v>12</v>
      </c>
      <c r="B13" s="36"/>
      <c r="C13" s="102"/>
      <c r="D13" s="102"/>
      <c r="E13" s="102"/>
      <c r="F13" s="267"/>
      <c r="G13" s="182"/>
      <c r="H13" s="108"/>
      <c r="I13" s="108"/>
      <c r="J13" s="108"/>
      <c r="K13" s="258"/>
      <c r="L13" s="373"/>
    </row>
    <row r="14" spans="1:13" ht="12.95" customHeight="1">
      <c r="A14" s="125" t="s">
        <v>13</v>
      </c>
      <c r="B14" s="179"/>
      <c r="C14" s="103"/>
      <c r="D14" s="103"/>
      <c r="E14" s="103"/>
      <c r="F14" s="268"/>
      <c r="G14" s="181"/>
      <c r="H14" s="108"/>
      <c r="I14" s="108"/>
      <c r="J14" s="108"/>
      <c r="K14" s="258"/>
      <c r="L14" s="373"/>
      <c r="M14" s="47" t="s">
        <v>376</v>
      </c>
    </row>
    <row r="15" spans="1:13">
      <c r="A15" s="125" t="s">
        <v>14</v>
      </c>
      <c r="B15" s="36"/>
      <c r="C15" s="103"/>
      <c r="D15" s="103"/>
      <c r="E15" s="103"/>
      <c r="F15" s="268"/>
      <c r="G15" s="181"/>
      <c r="H15" s="108"/>
      <c r="I15" s="108"/>
      <c r="J15" s="108"/>
      <c r="K15" s="258"/>
      <c r="L15" s="373"/>
    </row>
    <row r="16" spans="1:13" ht="12.95" customHeight="1" thickBot="1">
      <c r="A16" s="154" t="s">
        <v>15</v>
      </c>
      <c r="B16" s="180"/>
      <c r="C16" s="156"/>
      <c r="D16" s="156"/>
      <c r="E16" s="156"/>
      <c r="F16" s="269"/>
      <c r="G16" s="155" t="s">
        <v>37</v>
      </c>
      <c r="H16" s="145"/>
      <c r="I16" s="145"/>
      <c r="J16" s="145"/>
      <c r="K16" s="274"/>
      <c r="L16" s="373"/>
    </row>
    <row r="17" spans="1:12" ht="15.95" customHeight="1" thickBot="1">
      <c r="A17" s="128" t="s">
        <v>16</v>
      </c>
      <c r="B17" s="65" t="s">
        <v>299</v>
      </c>
      <c r="C17" s="105">
        <f>+C6+C8+C9+C11+C12+C13+C14+C15+C16</f>
        <v>0</v>
      </c>
      <c r="D17" s="105">
        <f>+D6+D8+D9+D11+D12+D13+D14+D15+D16</f>
        <v>0</v>
      </c>
      <c r="E17" s="105">
        <f>+E6+E8+E9+E11+E12+E13+E14+E15+E16</f>
        <v>0</v>
      </c>
      <c r="F17" s="270" t="e">
        <f>F317/C17</f>
        <v>#DIV/0!</v>
      </c>
      <c r="G17" s="65" t="s">
        <v>300</v>
      </c>
      <c r="H17" s="110">
        <f>+H6+H8+H10+H11+H12+H13+H14+H15+H16</f>
        <v>5725000</v>
      </c>
      <c r="I17" s="110">
        <f>+I6+I8+I10+I11+I12+I13+I14+I15+I16</f>
        <v>4405914</v>
      </c>
      <c r="J17" s="110">
        <f>+J6+J8+J10+J11+J12+J13+J14+J15+J16</f>
        <v>4405914</v>
      </c>
      <c r="K17" s="260">
        <f>J17/H17</f>
        <v>0.7695919650655022</v>
      </c>
      <c r="L17" s="373"/>
    </row>
    <row r="18" spans="1:12" ht="12.95" customHeight="1">
      <c r="A18" s="123" t="s">
        <v>17</v>
      </c>
      <c r="B18" s="137" t="s">
        <v>148</v>
      </c>
      <c r="C18" s="144"/>
      <c r="D18" s="144"/>
      <c r="E18" s="144"/>
      <c r="F18" s="271"/>
      <c r="G18" s="131" t="s">
        <v>119</v>
      </c>
      <c r="H18" s="54"/>
      <c r="I18" s="54"/>
      <c r="J18" s="54"/>
      <c r="K18" s="275"/>
      <c r="L18" s="373"/>
    </row>
    <row r="19" spans="1:12" ht="12.95" customHeight="1">
      <c r="A19" s="125" t="s">
        <v>18</v>
      </c>
      <c r="B19" s="138" t="s">
        <v>137</v>
      </c>
      <c r="C19" s="55"/>
      <c r="D19" s="55"/>
      <c r="E19" s="55"/>
      <c r="F19" s="272"/>
      <c r="G19" s="131" t="s">
        <v>122</v>
      </c>
      <c r="H19" s="56"/>
      <c r="I19" s="56"/>
      <c r="J19" s="56"/>
      <c r="K19" s="262"/>
      <c r="L19" s="373"/>
    </row>
    <row r="20" spans="1:12" ht="12.95" customHeight="1">
      <c r="A20" s="123" t="s">
        <v>19</v>
      </c>
      <c r="B20" s="138" t="s">
        <v>138</v>
      </c>
      <c r="C20" s="55"/>
      <c r="D20" s="55"/>
      <c r="E20" s="55"/>
      <c r="F20" s="272"/>
      <c r="G20" s="131" t="s">
        <v>93</v>
      </c>
      <c r="H20" s="56"/>
      <c r="I20" s="56"/>
      <c r="J20" s="56"/>
      <c r="K20" s="262"/>
      <c r="L20" s="373"/>
    </row>
    <row r="21" spans="1:12" ht="12.95" customHeight="1">
      <c r="A21" s="125" t="s">
        <v>20</v>
      </c>
      <c r="B21" s="138" t="s">
        <v>139</v>
      </c>
      <c r="C21" s="55"/>
      <c r="D21" s="55"/>
      <c r="E21" s="55"/>
      <c r="F21" s="272"/>
      <c r="G21" s="131" t="s">
        <v>94</v>
      </c>
      <c r="H21" s="56"/>
      <c r="I21" s="56"/>
      <c r="J21" s="56"/>
      <c r="K21" s="262"/>
      <c r="L21" s="373"/>
    </row>
    <row r="22" spans="1:12" ht="12.95" customHeight="1">
      <c r="A22" s="123" t="s">
        <v>21</v>
      </c>
      <c r="B22" s="138" t="s">
        <v>140</v>
      </c>
      <c r="C22" s="55"/>
      <c r="D22" s="55"/>
      <c r="E22" s="55"/>
      <c r="F22" s="272"/>
      <c r="G22" s="130" t="s">
        <v>134</v>
      </c>
      <c r="H22" s="56"/>
      <c r="I22" s="56"/>
      <c r="J22" s="56"/>
      <c r="K22" s="262"/>
      <c r="L22" s="373"/>
    </row>
    <row r="23" spans="1:12" ht="12.95" customHeight="1">
      <c r="A23" s="125" t="s">
        <v>22</v>
      </c>
      <c r="B23" s="139" t="s">
        <v>141</v>
      </c>
      <c r="C23" s="55"/>
      <c r="D23" s="55"/>
      <c r="E23" s="55"/>
      <c r="F23" s="272"/>
      <c r="G23" s="131" t="s">
        <v>123</v>
      </c>
      <c r="H23" s="56"/>
      <c r="I23" s="56"/>
      <c r="J23" s="56"/>
      <c r="K23" s="262"/>
      <c r="L23" s="373"/>
    </row>
    <row r="24" spans="1:12" ht="12.95" customHeight="1">
      <c r="A24" s="123" t="s">
        <v>23</v>
      </c>
      <c r="B24" s="140" t="s">
        <v>142</v>
      </c>
      <c r="C24" s="133">
        <f>+C25+C26+C27+C28+C29</f>
        <v>0</v>
      </c>
      <c r="D24" s="133">
        <f>+D25+D26+D27+D28+D29</f>
        <v>0</v>
      </c>
      <c r="E24" s="133">
        <f>+E25+E26+E27+E28+E29</f>
        <v>0</v>
      </c>
      <c r="F24" s="273"/>
      <c r="G24" s="141" t="s">
        <v>121</v>
      </c>
      <c r="H24" s="56"/>
      <c r="I24" s="56"/>
      <c r="J24" s="56"/>
      <c r="K24" s="262"/>
      <c r="L24" s="373"/>
    </row>
    <row r="25" spans="1:12" ht="12.95" customHeight="1">
      <c r="A25" s="125" t="s">
        <v>24</v>
      </c>
      <c r="B25" s="139" t="s">
        <v>143</v>
      </c>
      <c r="C25" s="55"/>
      <c r="D25" s="55"/>
      <c r="E25" s="55"/>
      <c r="F25" s="272"/>
      <c r="G25" s="141" t="s">
        <v>294</v>
      </c>
      <c r="H25" s="56"/>
      <c r="I25" s="56"/>
      <c r="J25" s="56"/>
      <c r="K25" s="262"/>
      <c r="L25" s="373"/>
    </row>
    <row r="26" spans="1:12" ht="12.95" customHeight="1">
      <c r="A26" s="123" t="s">
        <v>25</v>
      </c>
      <c r="B26" s="139" t="s">
        <v>144</v>
      </c>
      <c r="C26" s="55"/>
      <c r="D26" s="55"/>
      <c r="E26" s="55"/>
      <c r="F26" s="272"/>
      <c r="G26" s="136"/>
      <c r="H26" s="56"/>
      <c r="I26" s="56"/>
      <c r="J26" s="56"/>
      <c r="K26" s="262"/>
      <c r="L26" s="373"/>
    </row>
    <row r="27" spans="1:12" ht="12.95" customHeight="1">
      <c r="A27" s="125" t="s">
        <v>26</v>
      </c>
      <c r="B27" s="138" t="s">
        <v>145</v>
      </c>
      <c r="C27" s="55"/>
      <c r="D27" s="55"/>
      <c r="E27" s="55"/>
      <c r="F27" s="272"/>
      <c r="G27" s="63"/>
      <c r="H27" s="56"/>
      <c r="I27" s="56"/>
      <c r="J27" s="56"/>
      <c r="K27" s="262"/>
      <c r="L27" s="373"/>
    </row>
    <row r="28" spans="1:12" ht="12.95" customHeight="1">
      <c r="A28" s="123" t="s">
        <v>27</v>
      </c>
      <c r="B28" s="142" t="s">
        <v>146</v>
      </c>
      <c r="C28" s="55"/>
      <c r="D28" s="55"/>
      <c r="E28" s="55"/>
      <c r="F28" s="272"/>
      <c r="G28" s="36"/>
      <c r="H28" s="56"/>
      <c r="I28" s="56"/>
      <c r="J28" s="56"/>
      <c r="K28" s="262"/>
      <c r="L28" s="373"/>
    </row>
    <row r="29" spans="1:12" ht="12.95" customHeight="1" thickBot="1">
      <c r="A29" s="125" t="s">
        <v>28</v>
      </c>
      <c r="B29" s="143" t="s">
        <v>147</v>
      </c>
      <c r="C29" s="55"/>
      <c r="D29" s="55"/>
      <c r="E29" s="55"/>
      <c r="F29" s="272"/>
      <c r="G29" s="63"/>
      <c r="H29" s="56"/>
      <c r="I29" s="56"/>
      <c r="J29" s="56"/>
      <c r="K29" s="262"/>
      <c r="L29" s="373"/>
    </row>
    <row r="30" spans="1:12" ht="21.75" customHeight="1" thickBot="1">
      <c r="A30" s="128" t="s">
        <v>29</v>
      </c>
      <c r="B30" s="65" t="s">
        <v>291</v>
      </c>
      <c r="C30" s="105">
        <f>+C18+C24</f>
        <v>0</v>
      </c>
      <c r="D30" s="105">
        <f>+D18+D24</f>
        <v>0</v>
      </c>
      <c r="E30" s="105">
        <f>+E18+E24</f>
        <v>0</v>
      </c>
      <c r="F30" s="270"/>
      <c r="G30" s="65" t="s">
        <v>295</v>
      </c>
      <c r="H30" s="110">
        <f>SUM(H18:H29)</f>
        <v>0</v>
      </c>
      <c r="I30" s="110">
        <f>SUM(I18:I29)</f>
        <v>0</v>
      </c>
      <c r="J30" s="110">
        <f>SUM(J18:J29)</f>
        <v>0</v>
      </c>
      <c r="K30" s="260"/>
      <c r="L30" s="373"/>
    </row>
    <row r="31" spans="1:12" ht="13.5" thickBot="1">
      <c r="A31" s="128" t="s">
        <v>30</v>
      </c>
      <c r="B31" s="134" t="s">
        <v>296</v>
      </c>
      <c r="C31" s="135">
        <f>+C17+C30</f>
        <v>0</v>
      </c>
      <c r="D31" s="135">
        <f>+D17+D30</f>
        <v>0</v>
      </c>
      <c r="E31" s="135">
        <f>+E17+E30</f>
        <v>0</v>
      </c>
      <c r="F31" s="263"/>
      <c r="G31" s="134" t="s">
        <v>297</v>
      </c>
      <c r="H31" s="135">
        <f>+H17+H30</f>
        <v>5725000</v>
      </c>
      <c r="I31" s="135">
        <f>+I17+I30</f>
        <v>4405914</v>
      </c>
      <c r="J31" s="135">
        <f>+J17+J30</f>
        <v>4405914</v>
      </c>
      <c r="K31" s="263">
        <f>J31/H31</f>
        <v>0.7695919650655022</v>
      </c>
      <c r="L31" s="373"/>
    </row>
    <row r="32" spans="1:12" ht="13.5" thickBot="1">
      <c r="A32" s="128" t="s">
        <v>31</v>
      </c>
      <c r="B32" s="134" t="s">
        <v>97</v>
      </c>
      <c r="C32" s="135"/>
      <c r="D32" s="135"/>
      <c r="E32" s="135"/>
      <c r="F32" s="135"/>
      <c r="G32" s="134" t="s">
        <v>98</v>
      </c>
      <c r="H32" s="135" t="str">
        <f>IF(C17-H17&gt;0,C17-H17,"-")</f>
        <v>-</v>
      </c>
      <c r="I32" s="135" t="str">
        <f>IF(D17-I17&gt;0,D17-I17,"-")</f>
        <v>-</v>
      </c>
      <c r="J32" s="135" t="str">
        <f>IF(E17-J17&gt;0,E17-J17,"-")</f>
        <v>-</v>
      </c>
      <c r="K32" s="135"/>
      <c r="L32" s="373"/>
    </row>
    <row r="33" spans="1:12" ht="13.5" thickBot="1">
      <c r="A33" s="128" t="s">
        <v>32</v>
      </c>
      <c r="B33" s="134" t="s">
        <v>135</v>
      </c>
      <c r="C33" s="135" t="str">
        <f>IF(C17+C30-H26&lt;0,H26-(C17+C30),"-")</f>
        <v>-</v>
      </c>
      <c r="D33" s="135" t="str">
        <f>IF(D17+D30-I26&lt;0,I26-(D17+D30),"-")</f>
        <v>-</v>
      </c>
      <c r="E33" s="135" t="str">
        <f>IF(E17+E30-J26&lt;0,J26-(E17+E30),"-")</f>
        <v>-</v>
      </c>
      <c r="F33" s="135"/>
      <c r="G33" s="134" t="s">
        <v>136</v>
      </c>
      <c r="H33" s="135" t="str">
        <f>IF(C17+C30-H26&gt;0,C17+C30-H26,"-")</f>
        <v>-</v>
      </c>
      <c r="I33" s="135" t="str">
        <f>IF(D17+D30-I26&gt;0,D17+D30-I26,"-")</f>
        <v>-</v>
      </c>
      <c r="J33" s="135" t="str">
        <f>IF(E17+E30-J26&gt;0,E17+E30-J26,"-")</f>
        <v>-</v>
      </c>
      <c r="K33" s="135"/>
      <c r="L33" s="373"/>
    </row>
  </sheetData>
  <mergeCells count="3">
    <mergeCell ref="A3:A4"/>
    <mergeCell ref="L1:L33"/>
    <mergeCell ref="H2:K2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55" fitToHeight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H26"/>
  <sheetViews>
    <sheetView view="pageLayout" zoomScaleNormal="78" workbookViewId="0">
      <selection activeCell="A2" sqref="A2"/>
    </sheetView>
  </sheetViews>
  <sheetFormatPr defaultRowHeight="12.75"/>
  <cols>
    <col min="1" max="1" width="47.1640625" style="34" customWidth="1"/>
    <col min="2" max="2" width="15.6640625" style="33" customWidth="1"/>
    <col min="3" max="3" width="16.33203125" style="33" customWidth="1"/>
    <col min="4" max="4" width="18" style="33" customWidth="1"/>
    <col min="5" max="7" width="16.6640625" style="33" customWidth="1"/>
    <col min="8" max="8" width="18.83203125" style="47" customWidth="1"/>
    <col min="9" max="10" width="12.83203125" style="33" customWidth="1"/>
    <col min="11" max="11" width="13.83203125" style="33" customWidth="1"/>
    <col min="12" max="256" width="9.33203125" style="33"/>
    <col min="257" max="257" width="47.1640625" style="33" customWidth="1"/>
    <col min="258" max="258" width="15.6640625" style="33" customWidth="1"/>
    <col min="259" max="259" width="16.33203125" style="33" customWidth="1"/>
    <col min="260" max="260" width="18" style="33" customWidth="1"/>
    <col min="261" max="263" width="16.6640625" style="33" customWidth="1"/>
    <col min="264" max="264" width="18.83203125" style="33" customWidth="1"/>
    <col min="265" max="266" width="12.83203125" style="33" customWidth="1"/>
    <col min="267" max="267" width="13.83203125" style="33" customWidth="1"/>
    <col min="268" max="512" width="9.33203125" style="33"/>
    <col min="513" max="513" width="47.1640625" style="33" customWidth="1"/>
    <col min="514" max="514" width="15.6640625" style="33" customWidth="1"/>
    <col min="515" max="515" width="16.33203125" style="33" customWidth="1"/>
    <col min="516" max="516" width="18" style="33" customWidth="1"/>
    <col min="517" max="519" width="16.6640625" style="33" customWidth="1"/>
    <col min="520" max="520" width="18.83203125" style="33" customWidth="1"/>
    <col min="521" max="522" width="12.83203125" style="33" customWidth="1"/>
    <col min="523" max="523" width="13.83203125" style="33" customWidth="1"/>
    <col min="524" max="768" width="9.33203125" style="33"/>
    <col min="769" max="769" width="47.1640625" style="33" customWidth="1"/>
    <col min="770" max="770" width="15.6640625" style="33" customWidth="1"/>
    <col min="771" max="771" width="16.33203125" style="33" customWidth="1"/>
    <col min="772" max="772" width="18" style="33" customWidth="1"/>
    <col min="773" max="775" width="16.6640625" style="33" customWidth="1"/>
    <col min="776" max="776" width="18.83203125" style="33" customWidth="1"/>
    <col min="777" max="778" width="12.83203125" style="33" customWidth="1"/>
    <col min="779" max="779" width="13.83203125" style="33" customWidth="1"/>
    <col min="780" max="1024" width="9.33203125" style="33"/>
    <col min="1025" max="1025" width="47.1640625" style="33" customWidth="1"/>
    <col min="1026" max="1026" width="15.6640625" style="33" customWidth="1"/>
    <col min="1027" max="1027" width="16.33203125" style="33" customWidth="1"/>
    <col min="1028" max="1028" width="18" style="33" customWidth="1"/>
    <col min="1029" max="1031" width="16.6640625" style="33" customWidth="1"/>
    <col min="1032" max="1032" width="18.83203125" style="33" customWidth="1"/>
    <col min="1033" max="1034" width="12.83203125" style="33" customWidth="1"/>
    <col min="1035" max="1035" width="13.83203125" style="33" customWidth="1"/>
    <col min="1036" max="1280" width="9.33203125" style="33"/>
    <col min="1281" max="1281" width="47.1640625" style="33" customWidth="1"/>
    <col min="1282" max="1282" width="15.6640625" style="33" customWidth="1"/>
    <col min="1283" max="1283" width="16.33203125" style="33" customWidth="1"/>
    <col min="1284" max="1284" width="18" style="33" customWidth="1"/>
    <col min="1285" max="1287" width="16.6640625" style="33" customWidth="1"/>
    <col min="1288" max="1288" width="18.83203125" style="33" customWidth="1"/>
    <col min="1289" max="1290" width="12.83203125" style="33" customWidth="1"/>
    <col min="1291" max="1291" width="13.83203125" style="33" customWidth="1"/>
    <col min="1292" max="1536" width="9.33203125" style="33"/>
    <col min="1537" max="1537" width="47.1640625" style="33" customWidth="1"/>
    <col min="1538" max="1538" width="15.6640625" style="33" customWidth="1"/>
    <col min="1539" max="1539" width="16.33203125" style="33" customWidth="1"/>
    <col min="1540" max="1540" width="18" style="33" customWidth="1"/>
    <col min="1541" max="1543" width="16.6640625" style="33" customWidth="1"/>
    <col min="1544" max="1544" width="18.83203125" style="33" customWidth="1"/>
    <col min="1545" max="1546" width="12.83203125" style="33" customWidth="1"/>
    <col min="1547" max="1547" width="13.83203125" style="33" customWidth="1"/>
    <col min="1548" max="1792" width="9.33203125" style="33"/>
    <col min="1793" max="1793" width="47.1640625" style="33" customWidth="1"/>
    <col min="1794" max="1794" width="15.6640625" style="33" customWidth="1"/>
    <col min="1795" max="1795" width="16.33203125" style="33" customWidth="1"/>
    <col min="1796" max="1796" width="18" style="33" customWidth="1"/>
    <col min="1797" max="1799" width="16.6640625" style="33" customWidth="1"/>
    <col min="1800" max="1800" width="18.83203125" style="33" customWidth="1"/>
    <col min="1801" max="1802" width="12.83203125" style="33" customWidth="1"/>
    <col min="1803" max="1803" width="13.83203125" style="33" customWidth="1"/>
    <col min="1804" max="2048" width="9.33203125" style="33"/>
    <col min="2049" max="2049" width="47.1640625" style="33" customWidth="1"/>
    <col min="2050" max="2050" width="15.6640625" style="33" customWidth="1"/>
    <col min="2051" max="2051" width="16.33203125" style="33" customWidth="1"/>
    <col min="2052" max="2052" width="18" style="33" customWidth="1"/>
    <col min="2053" max="2055" width="16.6640625" style="33" customWidth="1"/>
    <col min="2056" max="2056" width="18.83203125" style="33" customWidth="1"/>
    <col min="2057" max="2058" width="12.83203125" style="33" customWidth="1"/>
    <col min="2059" max="2059" width="13.83203125" style="33" customWidth="1"/>
    <col min="2060" max="2304" width="9.33203125" style="33"/>
    <col min="2305" max="2305" width="47.1640625" style="33" customWidth="1"/>
    <col min="2306" max="2306" width="15.6640625" style="33" customWidth="1"/>
    <col min="2307" max="2307" width="16.33203125" style="33" customWidth="1"/>
    <col min="2308" max="2308" width="18" style="33" customWidth="1"/>
    <col min="2309" max="2311" width="16.6640625" style="33" customWidth="1"/>
    <col min="2312" max="2312" width="18.83203125" style="33" customWidth="1"/>
    <col min="2313" max="2314" width="12.83203125" style="33" customWidth="1"/>
    <col min="2315" max="2315" width="13.83203125" style="33" customWidth="1"/>
    <col min="2316" max="2560" width="9.33203125" style="33"/>
    <col min="2561" max="2561" width="47.1640625" style="33" customWidth="1"/>
    <col min="2562" max="2562" width="15.6640625" style="33" customWidth="1"/>
    <col min="2563" max="2563" width="16.33203125" style="33" customWidth="1"/>
    <col min="2564" max="2564" width="18" style="33" customWidth="1"/>
    <col min="2565" max="2567" width="16.6640625" style="33" customWidth="1"/>
    <col min="2568" max="2568" width="18.83203125" style="33" customWidth="1"/>
    <col min="2569" max="2570" width="12.83203125" style="33" customWidth="1"/>
    <col min="2571" max="2571" width="13.83203125" style="33" customWidth="1"/>
    <col min="2572" max="2816" width="9.33203125" style="33"/>
    <col min="2817" max="2817" width="47.1640625" style="33" customWidth="1"/>
    <col min="2818" max="2818" width="15.6640625" style="33" customWidth="1"/>
    <col min="2819" max="2819" width="16.33203125" style="33" customWidth="1"/>
    <col min="2820" max="2820" width="18" style="33" customWidth="1"/>
    <col min="2821" max="2823" width="16.6640625" style="33" customWidth="1"/>
    <col min="2824" max="2824" width="18.83203125" style="33" customWidth="1"/>
    <col min="2825" max="2826" width="12.83203125" style="33" customWidth="1"/>
    <col min="2827" max="2827" width="13.83203125" style="33" customWidth="1"/>
    <col min="2828" max="3072" width="9.33203125" style="33"/>
    <col min="3073" max="3073" width="47.1640625" style="33" customWidth="1"/>
    <col min="3074" max="3074" width="15.6640625" style="33" customWidth="1"/>
    <col min="3075" max="3075" width="16.33203125" style="33" customWidth="1"/>
    <col min="3076" max="3076" width="18" style="33" customWidth="1"/>
    <col min="3077" max="3079" width="16.6640625" style="33" customWidth="1"/>
    <col min="3080" max="3080" width="18.83203125" style="33" customWidth="1"/>
    <col min="3081" max="3082" width="12.83203125" style="33" customWidth="1"/>
    <col min="3083" max="3083" width="13.83203125" style="33" customWidth="1"/>
    <col min="3084" max="3328" width="9.33203125" style="33"/>
    <col min="3329" max="3329" width="47.1640625" style="33" customWidth="1"/>
    <col min="3330" max="3330" width="15.6640625" style="33" customWidth="1"/>
    <col min="3331" max="3331" width="16.33203125" style="33" customWidth="1"/>
    <col min="3332" max="3332" width="18" style="33" customWidth="1"/>
    <col min="3333" max="3335" width="16.6640625" style="33" customWidth="1"/>
    <col min="3336" max="3336" width="18.83203125" style="33" customWidth="1"/>
    <col min="3337" max="3338" width="12.83203125" style="33" customWidth="1"/>
    <col min="3339" max="3339" width="13.83203125" style="33" customWidth="1"/>
    <col min="3340" max="3584" width="9.33203125" style="33"/>
    <col min="3585" max="3585" width="47.1640625" style="33" customWidth="1"/>
    <col min="3586" max="3586" width="15.6640625" style="33" customWidth="1"/>
    <col min="3587" max="3587" width="16.33203125" style="33" customWidth="1"/>
    <col min="3588" max="3588" width="18" style="33" customWidth="1"/>
    <col min="3589" max="3591" width="16.6640625" style="33" customWidth="1"/>
    <col min="3592" max="3592" width="18.83203125" style="33" customWidth="1"/>
    <col min="3593" max="3594" width="12.83203125" style="33" customWidth="1"/>
    <col min="3595" max="3595" width="13.83203125" style="33" customWidth="1"/>
    <col min="3596" max="3840" width="9.33203125" style="33"/>
    <col min="3841" max="3841" width="47.1640625" style="33" customWidth="1"/>
    <col min="3842" max="3842" width="15.6640625" style="33" customWidth="1"/>
    <col min="3843" max="3843" width="16.33203125" style="33" customWidth="1"/>
    <col min="3844" max="3844" width="18" style="33" customWidth="1"/>
    <col min="3845" max="3847" width="16.6640625" style="33" customWidth="1"/>
    <col min="3848" max="3848" width="18.83203125" style="33" customWidth="1"/>
    <col min="3849" max="3850" width="12.83203125" style="33" customWidth="1"/>
    <col min="3851" max="3851" width="13.83203125" style="33" customWidth="1"/>
    <col min="3852" max="4096" width="9.33203125" style="33"/>
    <col min="4097" max="4097" width="47.1640625" style="33" customWidth="1"/>
    <col min="4098" max="4098" width="15.6640625" style="33" customWidth="1"/>
    <col min="4099" max="4099" width="16.33203125" style="33" customWidth="1"/>
    <col min="4100" max="4100" width="18" style="33" customWidth="1"/>
    <col min="4101" max="4103" width="16.6640625" style="33" customWidth="1"/>
    <col min="4104" max="4104" width="18.83203125" style="33" customWidth="1"/>
    <col min="4105" max="4106" width="12.83203125" style="33" customWidth="1"/>
    <col min="4107" max="4107" width="13.83203125" style="33" customWidth="1"/>
    <col min="4108" max="4352" width="9.33203125" style="33"/>
    <col min="4353" max="4353" width="47.1640625" style="33" customWidth="1"/>
    <col min="4354" max="4354" width="15.6640625" style="33" customWidth="1"/>
    <col min="4355" max="4355" width="16.33203125" style="33" customWidth="1"/>
    <col min="4356" max="4356" width="18" style="33" customWidth="1"/>
    <col min="4357" max="4359" width="16.6640625" style="33" customWidth="1"/>
    <col min="4360" max="4360" width="18.83203125" style="33" customWidth="1"/>
    <col min="4361" max="4362" width="12.83203125" style="33" customWidth="1"/>
    <col min="4363" max="4363" width="13.83203125" style="33" customWidth="1"/>
    <col min="4364" max="4608" width="9.33203125" style="33"/>
    <col min="4609" max="4609" width="47.1640625" style="33" customWidth="1"/>
    <col min="4610" max="4610" width="15.6640625" style="33" customWidth="1"/>
    <col min="4611" max="4611" width="16.33203125" style="33" customWidth="1"/>
    <col min="4612" max="4612" width="18" style="33" customWidth="1"/>
    <col min="4613" max="4615" width="16.6640625" style="33" customWidth="1"/>
    <col min="4616" max="4616" width="18.83203125" style="33" customWidth="1"/>
    <col min="4617" max="4618" width="12.83203125" style="33" customWidth="1"/>
    <col min="4619" max="4619" width="13.83203125" style="33" customWidth="1"/>
    <col min="4620" max="4864" width="9.33203125" style="33"/>
    <col min="4865" max="4865" width="47.1640625" style="33" customWidth="1"/>
    <col min="4866" max="4866" width="15.6640625" style="33" customWidth="1"/>
    <col min="4867" max="4867" width="16.33203125" style="33" customWidth="1"/>
    <col min="4868" max="4868" width="18" style="33" customWidth="1"/>
    <col min="4869" max="4871" width="16.6640625" style="33" customWidth="1"/>
    <col min="4872" max="4872" width="18.83203125" style="33" customWidth="1"/>
    <col min="4873" max="4874" width="12.83203125" style="33" customWidth="1"/>
    <col min="4875" max="4875" width="13.83203125" style="33" customWidth="1"/>
    <col min="4876" max="5120" width="9.33203125" style="33"/>
    <col min="5121" max="5121" width="47.1640625" style="33" customWidth="1"/>
    <col min="5122" max="5122" width="15.6640625" style="33" customWidth="1"/>
    <col min="5123" max="5123" width="16.33203125" style="33" customWidth="1"/>
    <col min="5124" max="5124" width="18" style="33" customWidth="1"/>
    <col min="5125" max="5127" width="16.6640625" style="33" customWidth="1"/>
    <col min="5128" max="5128" width="18.83203125" style="33" customWidth="1"/>
    <col min="5129" max="5130" width="12.83203125" style="33" customWidth="1"/>
    <col min="5131" max="5131" width="13.83203125" style="33" customWidth="1"/>
    <col min="5132" max="5376" width="9.33203125" style="33"/>
    <col min="5377" max="5377" width="47.1640625" style="33" customWidth="1"/>
    <col min="5378" max="5378" width="15.6640625" style="33" customWidth="1"/>
    <col min="5379" max="5379" width="16.33203125" style="33" customWidth="1"/>
    <col min="5380" max="5380" width="18" style="33" customWidth="1"/>
    <col min="5381" max="5383" width="16.6640625" style="33" customWidth="1"/>
    <col min="5384" max="5384" width="18.83203125" style="33" customWidth="1"/>
    <col min="5385" max="5386" width="12.83203125" style="33" customWidth="1"/>
    <col min="5387" max="5387" width="13.83203125" style="33" customWidth="1"/>
    <col min="5388" max="5632" width="9.33203125" style="33"/>
    <col min="5633" max="5633" width="47.1640625" style="33" customWidth="1"/>
    <col min="5634" max="5634" width="15.6640625" style="33" customWidth="1"/>
    <col min="5635" max="5635" width="16.33203125" style="33" customWidth="1"/>
    <col min="5636" max="5636" width="18" style="33" customWidth="1"/>
    <col min="5637" max="5639" width="16.6640625" style="33" customWidth="1"/>
    <col min="5640" max="5640" width="18.83203125" style="33" customWidth="1"/>
    <col min="5641" max="5642" width="12.83203125" style="33" customWidth="1"/>
    <col min="5643" max="5643" width="13.83203125" style="33" customWidth="1"/>
    <col min="5644" max="5888" width="9.33203125" style="33"/>
    <col min="5889" max="5889" width="47.1640625" style="33" customWidth="1"/>
    <col min="5890" max="5890" width="15.6640625" style="33" customWidth="1"/>
    <col min="5891" max="5891" width="16.33203125" style="33" customWidth="1"/>
    <col min="5892" max="5892" width="18" style="33" customWidth="1"/>
    <col min="5893" max="5895" width="16.6640625" style="33" customWidth="1"/>
    <col min="5896" max="5896" width="18.83203125" style="33" customWidth="1"/>
    <col min="5897" max="5898" width="12.83203125" style="33" customWidth="1"/>
    <col min="5899" max="5899" width="13.83203125" style="33" customWidth="1"/>
    <col min="5900" max="6144" width="9.33203125" style="33"/>
    <col min="6145" max="6145" width="47.1640625" style="33" customWidth="1"/>
    <col min="6146" max="6146" width="15.6640625" style="33" customWidth="1"/>
    <col min="6147" max="6147" width="16.33203125" style="33" customWidth="1"/>
    <col min="6148" max="6148" width="18" style="33" customWidth="1"/>
    <col min="6149" max="6151" width="16.6640625" style="33" customWidth="1"/>
    <col min="6152" max="6152" width="18.83203125" style="33" customWidth="1"/>
    <col min="6153" max="6154" width="12.83203125" style="33" customWidth="1"/>
    <col min="6155" max="6155" width="13.83203125" style="33" customWidth="1"/>
    <col min="6156" max="6400" width="9.33203125" style="33"/>
    <col min="6401" max="6401" width="47.1640625" style="33" customWidth="1"/>
    <col min="6402" max="6402" width="15.6640625" style="33" customWidth="1"/>
    <col min="6403" max="6403" width="16.33203125" style="33" customWidth="1"/>
    <col min="6404" max="6404" width="18" style="33" customWidth="1"/>
    <col min="6405" max="6407" width="16.6640625" style="33" customWidth="1"/>
    <col min="6408" max="6408" width="18.83203125" style="33" customWidth="1"/>
    <col min="6409" max="6410" width="12.83203125" style="33" customWidth="1"/>
    <col min="6411" max="6411" width="13.83203125" style="33" customWidth="1"/>
    <col min="6412" max="6656" width="9.33203125" style="33"/>
    <col min="6657" max="6657" width="47.1640625" style="33" customWidth="1"/>
    <col min="6658" max="6658" width="15.6640625" style="33" customWidth="1"/>
    <col min="6659" max="6659" width="16.33203125" style="33" customWidth="1"/>
    <col min="6660" max="6660" width="18" style="33" customWidth="1"/>
    <col min="6661" max="6663" width="16.6640625" style="33" customWidth="1"/>
    <col min="6664" max="6664" width="18.83203125" style="33" customWidth="1"/>
    <col min="6665" max="6666" width="12.83203125" style="33" customWidth="1"/>
    <col min="6667" max="6667" width="13.83203125" style="33" customWidth="1"/>
    <col min="6668" max="6912" width="9.33203125" style="33"/>
    <col min="6913" max="6913" width="47.1640625" style="33" customWidth="1"/>
    <col min="6914" max="6914" width="15.6640625" style="33" customWidth="1"/>
    <col min="6915" max="6915" width="16.33203125" style="33" customWidth="1"/>
    <col min="6916" max="6916" width="18" style="33" customWidth="1"/>
    <col min="6917" max="6919" width="16.6640625" style="33" customWidth="1"/>
    <col min="6920" max="6920" width="18.83203125" style="33" customWidth="1"/>
    <col min="6921" max="6922" width="12.83203125" style="33" customWidth="1"/>
    <col min="6923" max="6923" width="13.83203125" style="33" customWidth="1"/>
    <col min="6924" max="7168" width="9.33203125" style="33"/>
    <col min="7169" max="7169" width="47.1640625" style="33" customWidth="1"/>
    <col min="7170" max="7170" width="15.6640625" style="33" customWidth="1"/>
    <col min="7171" max="7171" width="16.33203125" style="33" customWidth="1"/>
    <col min="7172" max="7172" width="18" style="33" customWidth="1"/>
    <col min="7173" max="7175" width="16.6640625" style="33" customWidth="1"/>
    <col min="7176" max="7176" width="18.83203125" style="33" customWidth="1"/>
    <col min="7177" max="7178" width="12.83203125" style="33" customWidth="1"/>
    <col min="7179" max="7179" width="13.83203125" style="33" customWidth="1"/>
    <col min="7180" max="7424" width="9.33203125" style="33"/>
    <col min="7425" max="7425" width="47.1640625" style="33" customWidth="1"/>
    <col min="7426" max="7426" width="15.6640625" style="33" customWidth="1"/>
    <col min="7427" max="7427" width="16.33203125" style="33" customWidth="1"/>
    <col min="7428" max="7428" width="18" style="33" customWidth="1"/>
    <col min="7429" max="7431" width="16.6640625" style="33" customWidth="1"/>
    <col min="7432" max="7432" width="18.83203125" style="33" customWidth="1"/>
    <col min="7433" max="7434" width="12.83203125" style="33" customWidth="1"/>
    <col min="7435" max="7435" width="13.83203125" style="33" customWidth="1"/>
    <col min="7436" max="7680" width="9.33203125" style="33"/>
    <col min="7681" max="7681" width="47.1640625" style="33" customWidth="1"/>
    <col min="7682" max="7682" width="15.6640625" style="33" customWidth="1"/>
    <col min="7683" max="7683" width="16.33203125" style="33" customWidth="1"/>
    <col min="7684" max="7684" width="18" style="33" customWidth="1"/>
    <col min="7685" max="7687" width="16.6640625" style="33" customWidth="1"/>
    <col min="7688" max="7688" width="18.83203125" style="33" customWidth="1"/>
    <col min="7689" max="7690" width="12.83203125" style="33" customWidth="1"/>
    <col min="7691" max="7691" width="13.83203125" style="33" customWidth="1"/>
    <col min="7692" max="7936" width="9.33203125" style="33"/>
    <col min="7937" max="7937" width="47.1640625" style="33" customWidth="1"/>
    <col min="7938" max="7938" width="15.6640625" style="33" customWidth="1"/>
    <col min="7939" max="7939" width="16.33203125" style="33" customWidth="1"/>
    <col min="7940" max="7940" width="18" style="33" customWidth="1"/>
    <col min="7941" max="7943" width="16.6640625" style="33" customWidth="1"/>
    <col min="7944" max="7944" width="18.83203125" style="33" customWidth="1"/>
    <col min="7945" max="7946" width="12.83203125" style="33" customWidth="1"/>
    <col min="7947" max="7947" width="13.83203125" style="33" customWidth="1"/>
    <col min="7948" max="8192" width="9.33203125" style="33"/>
    <col min="8193" max="8193" width="47.1640625" style="33" customWidth="1"/>
    <col min="8194" max="8194" width="15.6640625" style="33" customWidth="1"/>
    <col min="8195" max="8195" width="16.33203125" style="33" customWidth="1"/>
    <col min="8196" max="8196" width="18" style="33" customWidth="1"/>
    <col min="8197" max="8199" width="16.6640625" style="33" customWidth="1"/>
    <col min="8200" max="8200" width="18.83203125" style="33" customWidth="1"/>
    <col min="8201" max="8202" width="12.83203125" style="33" customWidth="1"/>
    <col min="8203" max="8203" width="13.83203125" style="33" customWidth="1"/>
    <col min="8204" max="8448" width="9.33203125" style="33"/>
    <col min="8449" max="8449" width="47.1640625" style="33" customWidth="1"/>
    <col min="8450" max="8450" width="15.6640625" style="33" customWidth="1"/>
    <col min="8451" max="8451" width="16.33203125" style="33" customWidth="1"/>
    <col min="8452" max="8452" width="18" style="33" customWidth="1"/>
    <col min="8453" max="8455" width="16.6640625" style="33" customWidth="1"/>
    <col min="8456" max="8456" width="18.83203125" style="33" customWidth="1"/>
    <col min="8457" max="8458" width="12.83203125" style="33" customWidth="1"/>
    <col min="8459" max="8459" width="13.83203125" style="33" customWidth="1"/>
    <col min="8460" max="8704" width="9.33203125" style="33"/>
    <col min="8705" max="8705" width="47.1640625" style="33" customWidth="1"/>
    <col min="8706" max="8706" width="15.6640625" style="33" customWidth="1"/>
    <col min="8707" max="8707" width="16.33203125" style="33" customWidth="1"/>
    <col min="8708" max="8708" width="18" style="33" customWidth="1"/>
    <col min="8709" max="8711" width="16.6640625" style="33" customWidth="1"/>
    <col min="8712" max="8712" width="18.83203125" style="33" customWidth="1"/>
    <col min="8713" max="8714" width="12.83203125" style="33" customWidth="1"/>
    <col min="8715" max="8715" width="13.83203125" style="33" customWidth="1"/>
    <col min="8716" max="8960" width="9.33203125" style="33"/>
    <col min="8961" max="8961" width="47.1640625" style="33" customWidth="1"/>
    <col min="8962" max="8962" width="15.6640625" style="33" customWidth="1"/>
    <col min="8963" max="8963" width="16.33203125" style="33" customWidth="1"/>
    <col min="8964" max="8964" width="18" style="33" customWidth="1"/>
    <col min="8965" max="8967" width="16.6640625" style="33" customWidth="1"/>
    <col min="8968" max="8968" width="18.83203125" style="33" customWidth="1"/>
    <col min="8969" max="8970" width="12.83203125" style="33" customWidth="1"/>
    <col min="8971" max="8971" width="13.83203125" style="33" customWidth="1"/>
    <col min="8972" max="9216" width="9.33203125" style="33"/>
    <col min="9217" max="9217" width="47.1640625" style="33" customWidth="1"/>
    <col min="9218" max="9218" width="15.6640625" style="33" customWidth="1"/>
    <col min="9219" max="9219" width="16.33203125" style="33" customWidth="1"/>
    <col min="9220" max="9220" width="18" style="33" customWidth="1"/>
    <col min="9221" max="9223" width="16.6640625" style="33" customWidth="1"/>
    <col min="9224" max="9224" width="18.83203125" style="33" customWidth="1"/>
    <col min="9225" max="9226" width="12.83203125" style="33" customWidth="1"/>
    <col min="9227" max="9227" width="13.83203125" style="33" customWidth="1"/>
    <col min="9228" max="9472" width="9.33203125" style="33"/>
    <col min="9473" max="9473" width="47.1640625" style="33" customWidth="1"/>
    <col min="9474" max="9474" width="15.6640625" style="33" customWidth="1"/>
    <col min="9475" max="9475" width="16.33203125" style="33" customWidth="1"/>
    <col min="9476" max="9476" width="18" style="33" customWidth="1"/>
    <col min="9477" max="9479" width="16.6640625" style="33" customWidth="1"/>
    <col min="9480" max="9480" width="18.83203125" style="33" customWidth="1"/>
    <col min="9481" max="9482" width="12.83203125" style="33" customWidth="1"/>
    <col min="9483" max="9483" width="13.83203125" style="33" customWidth="1"/>
    <col min="9484" max="9728" width="9.33203125" style="33"/>
    <col min="9729" max="9729" width="47.1640625" style="33" customWidth="1"/>
    <col min="9730" max="9730" width="15.6640625" style="33" customWidth="1"/>
    <col min="9731" max="9731" width="16.33203125" style="33" customWidth="1"/>
    <col min="9732" max="9732" width="18" style="33" customWidth="1"/>
    <col min="9733" max="9735" width="16.6640625" style="33" customWidth="1"/>
    <col min="9736" max="9736" width="18.83203125" style="33" customWidth="1"/>
    <col min="9737" max="9738" width="12.83203125" style="33" customWidth="1"/>
    <col min="9739" max="9739" width="13.83203125" style="33" customWidth="1"/>
    <col min="9740" max="9984" width="9.33203125" style="33"/>
    <col min="9985" max="9985" width="47.1640625" style="33" customWidth="1"/>
    <col min="9986" max="9986" width="15.6640625" style="33" customWidth="1"/>
    <col min="9987" max="9987" width="16.33203125" style="33" customWidth="1"/>
    <col min="9988" max="9988" width="18" style="33" customWidth="1"/>
    <col min="9989" max="9991" width="16.6640625" style="33" customWidth="1"/>
    <col min="9992" max="9992" width="18.83203125" style="33" customWidth="1"/>
    <col min="9993" max="9994" width="12.83203125" style="33" customWidth="1"/>
    <col min="9995" max="9995" width="13.83203125" style="33" customWidth="1"/>
    <col min="9996" max="10240" width="9.33203125" style="33"/>
    <col min="10241" max="10241" width="47.1640625" style="33" customWidth="1"/>
    <col min="10242" max="10242" width="15.6640625" style="33" customWidth="1"/>
    <col min="10243" max="10243" width="16.33203125" style="33" customWidth="1"/>
    <col min="10244" max="10244" width="18" style="33" customWidth="1"/>
    <col min="10245" max="10247" width="16.6640625" style="33" customWidth="1"/>
    <col min="10248" max="10248" width="18.83203125" style="33" customWidth="1"/>
    <col min="10249" max="10250" width="12.83203125" style="33" customWidth="1"/>
    <col min="10251" max="10251" width="13.83203125" style="33" customWidth="1"/>
    <col min="10252" max="10496" width="9.33203125" style="33"/>
    <col min="10497" max="10497" width="47.1640625" style="33" customWidth="1"/>
    <col min="10498" max="10498" width="15.6640625" style="33" customWidth="1"/>
    <col min="10499" max="10499" width="16.33203125" style="33" customWidth="1"/>
    <col min="10500" max="10500" width="18" style="33" customWidth="1"/>
    <col min="10501" max="10503" width="16.6640625" style="33" customWidth="1"/>
    <col min="10504" max="10504" width="18.83203125" style="33" customWidth="1"/>
    <col min="10505" max="10506" width="12.83203125" style="33" customWidth="1"/>
    <col min="10507" max="10507" width="13.83203125" style="33" customWidth="1"/>
    <col min="10508" max="10752" width="9.33203125" style="33"/>
    <col min="10753" max="10753" width="47.1640625" style="33" customWidth="1"/>
    <col min="10754" max="10754" width="15.6640625" style="33" customWidth="1"/>
    <col min="10755" max="10755" width="16.33203125" style="33" customWidth="1"/>
    <col min="10756" max="10756" width="18" style="33" customWidth="1"/>
    <col min="10757" max="10759" width="16.6640625" style="33" customWidth="1"/>
    <col min="10760" max="10760" width="18.83203125" style="33" customWidth="1"/>
    <col min="10761" max="10762" width="12.83203125" style="33" customWidth="1"/>
    <col min="10763" max="10763" width="13.83203125" style="33" customWidth="1"/>
    <col min="10764" max="11008" width="9.33203125" style="33"/>
    <col min="11009" max="11009" width="47.1640625" style="33" customWidth="1"/>
    <col min="11010" max="11010" width="15.6640625" style="33" customWidth="1"/>
    <col min="11011" max="11011" width="16.33203125" style="33" customWidth="1"/>
    <col min="11012" max="11012" width="18" style="33" customWidth="1"/>
    <col min="11013" max="11015" width="16.6640625" style="33" customWidth="1"/>
    <col min="11016" max="11016" width="18.83203125" style="33" customWidth="1"/>
    <col min="11017" max="11018" width="12.83203125" style="33" customWidth="1"/>
    <col min="11019" max="11019" width="13.83203125" style="33" customWidth="1"/>
    <col min="11020" max="11264" width="9.33203125" style="33"/>
    <col min="11265" max="11265" width="47.1640625" style="33" customWidth="1"/>
    <col min="11266" max="11266" width="15.6640625" style="33" customWidth="1"/>
    <col min="11267" max="11267" width="16.33203125" style="33" customWidth="1"/>
    <col min="11268" max="11268" width="18" style="33" customWidth="1"/>
    <col min="11269" max="11271" width="16.6640625" style="33" customWidth="1"/>
    <col min="11272" max="11272" width="18.83203125" style="33" customWidth="1"/>
    <col min="11273" max="11274" width="12.83203125" style="33" customWidth="1"/>
    <col min="11275" max="11275" width="13.83203125" style="33" customWidth="1"/>
    <col min="11276" max="11520" width="9.33203125" style="33"/>
    <col min="11521" max="11521" width="47.1640625" style="33" customWidth="1"/>
    <col min="11522" max="11522" width="15.6640625" style="33" customWidth="1"/>
    <col min="11523" max="11523" width="16.33203125" style="33" customWidth="1"/>
    <col min="11524" max="11524" width="18" style="33" customWidth="1"/>
    <col min="11525" max="11527" width="16.6640625" style="33" customWidth="1"/>
    <col min="11528" max="11528" width="18.83203125" style="33" customWidth="1"/>
    <col min="11529" max="11530" width="12.83203125" style="33" customWidth="1"/>
    <col min="11531" max="11531" width="13.83203125" style="33" customWidth="1"/>
    <col min="11532" max="11776" width="9.33203125" style="33"/>
    <col min="11777" max="11777" width="47.1640625" style="33" customWidth="1"/>
    <col min="11778" max="11778" width="15.6640625" style="33" customWidth="1"/>
    <col min="11779" max="11779" width="16.33203125" style="33" customWidth="1"/>
    <col min="11780" max="11780" width="18" style="33" customWidth="1"/>
    <col min="11781" max="11783" width="16.6640625" style="33" customWidth="1"/>
    <col min="11784" max="11784" width="18.83203125" style="33" customWidth="1"/>
    <col min="11785" max="11786" width="12.83203125" style="33" customWidth="1"/>
    <col min="11787" max="11787" width="13.83203125" style="33" customWidth="1"/>
    <col min="11788" max="12032" width="9.33203125" style="33"/>
    <col min="12033" max="12033" width="47.1640625" style="33" customWidth="1"/>
    <col min="12034" max="12034" width="15.6640625" style="33" customWidth="1"/>
    <col min="12035" max="12035" width="16.33203125" style="33" customWidth="1"/>
    <col min="12036" max="12036" width="18" style="33" customWidth="1"/>
    <col min="12037" max="12039" width="16.6640625" style="33" customWidth="1"/>
    <col min="12040" max="12040" width="18.83203125" style="33" customWidth="1"/>
    <col min="12041" max="12042" width="12.83203125" style="33" customWidth="1"/>
    <col min="12043" max="12043" width="13.83203125" style="33" customWidth="1"/>
    <col min="12044" max="12288" width="9.33203125" style="33"/>
    <col min="12289" max="12289" width="47.1640625" style="33" customWidth="1"/>
    <col min="12290" max="12290" width="15.6640625" style="33" customWidth="1"/>
    <col min="12291" max="12291" width="16.33203125" style="33" customWidth="1"/>
    <col min="12292" max="12292" width="18" style="33" customWidth="1"/>
    <col min="12293" max="12295" width="16.6640625" style="33" customWidth="1"/>
    <col min="12296" max="12296" width="18.83203125" style="33" customWidth="1"/>
    <col min="12297" max="12298" width="12.83203125" style="33" customWidth="1"/>
    <col min="12299" max="12299" width="13.83203125" style="33" customWidth="1"/>
    <col min="12300" max="12544" width="9.33203125" style="33"/>
    <col min="12545" max="12545" width="47.1640625" style="33" customWidth="1"/>
    <col min="12546" max="12546" width="15.6640625" style="33" customWidth="1"/>
    <col min="12547" max="12547" width="16.33203125" style="33" customWidth="1"/>
    <col min="12548" max="12548" width="18" style="33" customWidth="1"/>
    <col min="12549" max="12551" width="16.6640625" style="33" customWidth="1"/>
    <col min="12552" max="12552" width="18.83203125" style="33" customWidth="1"/>
    <col min="12553" max="12554" width="12.83203125" style="33" customWidth="1"/>
    <col min="12555" max="12555" width="13.83203125" style="33" customWidth="1"/>
    <col min="12556" max="12800" width="9.33203125" style="33"/>
    <col min="12801" max="12801" width="47.1640625" style="33" customWidth="1"/>
    <col min="12802" max="12802" width="15.6640625" style="33" customWidth="1"/>
    <col min="12803" max="12803" width="16.33203125" style="33" customWidth="1"/>
    <col min="12804" max="12804" width="18" style="33" customWidth="1"/>
    <col min="12805" max="12807" width="16.6640625" style="33" customWidth="1"/>
    <col min="12808" max="12808" width="18.83203125" style="33" customWidth="1"/>
    <col min="12809" max="12810" width="12.83203125" style="33" customWidth="1"/>
    <col min="12811" max="12811" width="13.83203125" style="33" customWidth="1"/>
    <col min="12812" max="13056" width="9.33203125" style="33"/>
    <col min="13057" max="13057" width="47.1640625" style="33" customWidth="1"/>
    <col min="13058" max="13058" width="15.6640625" style="33" customWidth="1"/>
    <col min="13059" max="13059" width="16.33203125" style="33" customWidth="1"/>
    <col min="13060" max="13060" width="18" style="33" customWidth="1"/>
    <col min="13061" max="13063" width="16.6640625" style="33" customWidth="1"/>
    <col min="13064" max="13064" width="18.83203125" style="33" customWidth="1"/>
    <col min="13065" max="13066" width="12.83203125" style="33" customWidth="1"/>
    <col min="13067" max="13067" width="13.83203125" style="33" customWidth="1"/>
    <col min="13068" max="13312" width="9.33203125" style="33"/>
    <col min="13313" max="13313" width="47.1640625" style="33" customWidth="1"/>
    <col min="13314" max="13314" width="15.6640625" style="33" customWidth="1"/>
    <col min="13315" max="13315" width="16.33203125" style="33" customWidth="1"/>
    <col min="13316" max="13316" width="18" style="33" customWidth="1"/>
    <col min="13317" max="13319" width="16.6640625" style="33" customWidth="1"/>
    <col min="13320" max="13320" width="18.83203125" style="33" customWidth="1"/>
    <col min="13321" max="13322" width="12.83203125" style="33" customWidth="1"/>
    <col min="13323" max="13323" width="13.83203125" style="33" customWidth="1"/>
    <col min="13324" max="13568" width="9.33203125" style="33"/>
    <col min="13569" max="13569" width="47.1640625" style="33" customWidth="1"/>
    <col min="13570" max="13570" width="15.6640625" style="33" customWidth="1"/>
    <col min="13571" max="13571" width="16.33203125" style="33" customWidth="1"/>
    <col min="13572" max="13572" width="18" style="33" customWidth="1"/>
    <col min="13573" max="13575" width="16.6640625" style="33" customWidth="1"/>
    <col min="13576" max="13576" width="18.83203125" style="33" customWidth="1"/>
    <col min="13577" max="13578" width="12.83203125" style="33" customWidth="1"/>
    <col min="13579" max="13579" width="13.83203125" style="33" customWidth="1"/>
    <col min="13580" max="13824" width="9.33203125" style="33"/>
    <col min="13825" max="13825" width="47.1640625" style="33" customWidth="1"/>
    <col min="13826" max="13826" width="15.6640625" style="33" customWidth="1"/>
    <col min="13827" max="13827" width="16.33203125" style="33" customWidth="1"/>
    <col min="13828" max="13828" width="18" style="33" customWidth="1"/>
    <col min="13829" max="13831" width="16.6640625" style="33" customWidth="1"/>
    <col min="13832" max="13832" width="18.83203125" style="33" customWidth="1"/>
    <col min="13833" max="13834" width="12.83203125" style="33" customWidth="1"/>
    <col min="13835" max="13835" width="13.83203125" style="33" customWidth="1"/>
    <col min="13836" max="14080" width="9.33203125" style="33"/>
    <col min="14081" max="14081" width="47.1640625" style="33" customWidth="1"/>
    <col min="14082" max="14082" width="15.6640625" style="33" customWidth="1"/>
    <col min="14083" max="14083" width="16.33203125" style="33" customWidth="1"/>
    <col min="14084" max="14084" width="18" style="33" customWidth="1"/>
    <col min="14085" max="14087" width="16.6640625" style="33" customWidth="1"/>
    <col min="14088" max="14088" width="18.83203125" style="33" customWidth="1"/>
    <col min="14089" max="14090" width="12.83203125" style="33" customWidth="1"/>
    <col min="14091" max="14091" width="13.83203125" style="33" customWidth="1"/>
    <col min="14092" max="14336" width="9.33203125" style="33"/>
    <col min="14337" max="14337" width="47.1640625" style="33" customWidth="1"/>
    <col min="14338" max="14338" width="15.6640625" style="33" customWidth="1"/>
    <col min="14339" max="14339" width="16.33203125" style="33" customWidth="1"/>
    <col min="14340" max="14340" width="18" style="33" customWidth="1"/>
    <col min="14341" max="14343" width="16.6640625" style="33" customWidth="1"/>
    <col min="14344" max="14344" width="18.83203125" style="33" customWidth="1"/>
    <col min="14345" max="14346" width="12.83203125" style="33" customWidth="1"/>
    <col min="14347" max="14347" width="13.83203125" style="33" customWidth="1"/>
    <col min="14348" max="14592" width="9.33203125" style="33"/>
    <col min="14593" max="14593" width="47.1640625" style="33" customWidth="1"/>
    <col min="14594" max="14594" width="15.6640625" style="33" customWidth="1"/>
    <col min="14595" max="14595" width="16.33203125" style="33" customWidth="1"/>
    <col min="14596" max="14596" width="18" style="33" customWidth="1"/>
    <col min="14597" max="14599" width="16.6640625" style="33" customWidth="1"/>
    <col min="14600" max="14600" width="18.83203125" style="33" customWidth="1"/>
    <col min="14601" max="14602" width="12.83203125" style="33" customWidth="1"/>
    <col min="14603" max="14603" width="13.83203125" style="33" customWidth="1"/>
    <col min="14604" max="14848" width="9.33203125" style="33"/>
    <col min="14849" max="14849" width="47.1640625" style="33" customWidth="1"/>
    <col min="14850" max="14850" width="15.6640625" style="33" customWidth="1"/>
    <col min="14851" max="14851" width="16.33203125" style="33" customWidth="1"/>
    <col min="14852" max="14852" width="18" style="33" customWidth="1"/>
    <col min="14853" max="14855" width="16.6640625" style="33" customWidth="1"/>
    <col min="14856" max="14856" width="18.83203125" style="33" customWidth="1"/>
    <col min="14857" max="14858" width="12.83203125" style="33" customWidth="1"/>
    <col min="14859" max="14859" width="13.83203125" style="33" customWidth="1"/>
    <col min="14860" max="15104" width="9.33203125" style="33"/>
    <col min="15105" max="15105" width="47.1640625" style="33" customWidth="1"/>
    <col min="15106" max="15106" width="15.6640625" style="33" customWidth="1"/>
    <col min="15107" max="15107" width="16.33203125" style="33" customWidth="1"/>
    <col min="15108" max="15108" width="18" style="33" customWidth="1"/>
    <col min="15109" max="15111" width="16.6640625" style="33" customWidth="1"/>
    <col min="15112" max="15112" width="18.83203125" style="33" customWidth="1"/>
    <col min="15113" max="15114" width="12.83203125" style="33" customWidth="1"/>
    <col min="15115" max="15115" width="13.83203125" style="33" customWidth="1"/>
    <col min="15116" max="15360" width="9.33203125" style="33"/>
    <col min="15361" max="15361" width="47.1640625" style="33" customWidth="1"/>
    <col min="15362" max="15362" width="15.6640625" style="33" customWidth="1"/>
    <col min="15363" max="15363" width="16.33203125" style="33" customWidth="1"/>
    <col min="15364" max="15364" width="18" style="33" customWidth="1"/>
    <col min="15365" max="15367" width="16.6640625" style="33" customWidth="1"/>
    <col min="15368" max="15368" width="18.83203125" style="33" customWidth="1"/>
    <col min="15369" max="15370" width="12.83203125" style="33" customWidth="1"/>
    <col min="15371" max="15371" width="13.83203125" style="33" customWidth="1"/>
    <col min="15372" max="15616" width="9.33203125" style="33"/>
    <col min="15617" max="15617" width="47.1640625" style="33" customWidth="1"/>
    <col min="15618" max="15618" width="15.6640625" style="33" customWidth="1"/>
    <col min="15619" max="15619" width="16.33203125" style="33" customWidth="1"/>
    <col min="15620" max="15620" width="18" style="33" customWidth="1"/>
    <col min="15621" max="15623" width="16.6640625" style="33" customWidth="1"/>
    <col min="15624" max="15624" width="18.83203125" style="33" customWidth="1"/>
    <col min="15625" max="15626" width="12.83203125" style="33" customWidth="1"/>
    <col min="15627" max="15627" width="13.83203125" style="33" customWidth="1"/>
    <col min="15628" max="15872" width="9.33203125" style="33"/>
    <col min="15873" max="15873" width="47.1640625" style="33" customWidth="1"/>
    <col min="15874" max="15874" width="15.6640625" style="33" customWidth="1"/>
    <col min="15875" max="15875" width="16.33203125" style="33" customWidth="1"/>
    <col min="15876" max="15876" width="18" style="33" customWidth="1"/>
    <col min="15877" max="15879" width="16.6640625" style="33" customWidth="1"/>
    <col min="15880" max="15880" width="18.83203125" style="33" customWidth="1"/>
    <col min="15881" max="15882" width="12.83203125" style="33" customWidth="1"/>
    <col min="15883" max="15883" width="13.83203125" style="33" customWidth="1"/>
    <col min="15884" max="16128" width="9.33203125" style="33"/>
    <col min="16129" max="16129" width="47.1640625" style="33" customWidth="1"/>
    <col min="16130" max="16130" width="15.6640625" style="33" customWidth="1"/>
    <col min="16131" max="16131" width="16.33203125" style="33" customWidth="1"/>
    <col min="16132" max="16132" width="18" style="33" customWidth="1"/>
    <col min="16133" max="16135" width="16.6640625" style="33" customWidth="1"/>
    <col min="16136" max="16136" width="18.83203125" style="33" customWidth="1"/>
    <col min="16137" max="16138" width="12.83203125" style="33" customWidth="1"/>
    <col min="16139" max="16139" width="13.83203125" style="33" customWidth="1"/>
    <col min="16140" max="16384" width="9.33203125" style="33"/>
  </cols>
  <sheetData>
    <row r="1" spans="1:8" ht="25.5" customHeight="1">
      <c r="A1" s="378" t="s">
        <v>0</v>
      </c>
      <c r="B1" s="378"/>
      <c r="C1" s="378"/>
      <c r="D1" s="378"/>
      <c r="E1" s="378"/>
      <c r="F1" s="378"/>
      <c r="G1" s="378"/>
      <c r="H1" s="378"/>
    </row>
    <row r="2" spans="1:8" ht="22.5" customHeight="1" thickBot="1">
      <c r="A2" s="72"/>
      <c r="B2" s="47"/>
      <c r="C2" s="47"/>
      <c r="D2" s="47"/>
      <c r="E2" s="47"/>
      <c r="F2" s="47"/>
      <c r="G2" s="47"/>
      <c r="H2" s="42" t="s">
        <v>42</v>
      </c>
    </row>
    <row r="3" spans="1:8" s="35" customFormat="1" ht="44.25" customHeight="1" thickBot="1">
      <c r="A3" s="73" t="s">
        <v>46</v>
      </c>
      <c r="B3" s="74" t="s">
        <v>47</v>
      </c>
      <c r="C3" s="74" t="s">
        <v>48</v>
      </c>
      <c r="D3" s="74" t="str">
        <f>+CONCATENATE("Felhasználás   ",LEFT([1]ÖSSZEFÜGGÉSEK!A5,4)-1,". XII. 31-ig")</f>
        <v>Felhasználás   2014. XII. 31-ig</v>
      </c>
      <c r="E3" s="74" t="s">
        <v>535</v>
      </c>
      <c r="F3" s="207" t="s">
        <v>523</v>
      </c>
      <c r="G3" s="207" t="s">
        <v>524</v>
      </c>
      <c r="H3" s="43" t="str">
        <f>+CONCATENATE(LEFT([1]ÖSSZEFÜGGÉSEK!A5,4),". utáni szükséglet")</f>
        <v>2015. utáni szükséglet</v>
      </c>
    </row>
    <row r="4" spans="1:8" s="47" customFormat="1" ht="12" customHeight="1" thickBot="1">
      <c r="A4" s="44" t="s">
        <v>367</v>
      </c>
      <c r="B4" s="45" t="s">
        <v>368</v>
      </c>
      <c r="C4" s="45" t="s">
        <v>369</v>
      </c>
      <c r="D4" s="45" t="s">
        <v>371</v>
      </c>
      <c r="E4" s="45" t="s">
        <v>370</v>
      </c>
      <c r="F4" s="208" t="s">
        <v>372</v>
      </c>
      <c r="G4" s="208" t="s">
        <v>374</v>
      </c>
      <c r="H4" s="46" t="s">
        <v>373</v>
      </c>
    </row>
    <row r="5" spans="1:8" ht="15.95" customHeight="1">
      <c r="A5" s="198" t="s">
        <v>532</v>
      </c>
      <c r="B5" s="199">
        <v>1000000</v>
      </c>
      <c r="C5" s="200" t="s">
        <v>533</v>
      </c>
      <c r="D5" s="199"/>
      <c r="E5" s="199">
        <v>1000000</v>
      </c>
      <c r="F5" s="209">
        <v>1000000</v>
      </c>
      <c r="G5" s="213" t="s">
        <v>534</v>
      </c>
      <c r="H5" s="201">
        <f t="shared" ref="H5:H25" si="0">B5-D5-E5</f>
        <v>0</v>
      </c>
    </row>
    <row r="6" spans="1:8" ht="15.95" customHeight="1">
      <c r="A6" s="198" t="s">
        <v>536</v>
      </c>
      <c r="B6" s="199">
        <v>375000</v>
      </c>
      <c r="C6" s="200" t="s">
        <v>533</v>
      </c>
      <c r="D6" s="199"/>
      <c r="E6" s="199">
        <v>375000</v>
      </c>
      <c r="F6" s="209">
        <v>375000</v>
      </c>
      <c r="G6" s="213" t="s">
        <v>537</v>
      </c>
      <c r="H6" s="48">
        <f t="shared" si="0"/>
        <v>0</v>
      </c>
    </row>
    <row r="7" spans="1:8" ht="15.95" customHeight="1">
      <c r="A7" s="198" t="s">
        <v>538</v>
      </c>
      <c r="B7" s="199">
        <v>310000</v>
      </c>
      <c r="C7" s="200" t="s">
        <v>533</v>
      </c>
      <c r="D7" s="199"/>
      <c r="E7" s="199">
        <v>310000</v>
      </c>
      <c r="F7" s="213" t="s">
        <v>539</v>
      </c>
      <c r="G7" s="213" t="s">
        <v>539</v>
      </c>
      <c r="H7" s="48">
        <f t="shared" si="0"/>
        <v>0</v>
      </c>
    </row>
    <row r="8" spans="1:8" ht="15.95" customHeight="1">
      <c r="A8" s="202" t="s">
        <v>540</v>
      </c>
      <c r="B8" s="199">
        <v>523310</v>
      </c>
      <c r="C8" s="200" t="s">
        <v>533</v>
      </c>
      <c r="D8" s="199"/>
      <c r="E8" s="199">
        <v>523310</v>
      </c>
      <c r="F8" s="209">
        <v>523310</v>
      </c>
      <c r="G8" s="213" t="s">
        <v>544</v>
      </c>
      <c r="H8" s="48">
        <f t="shared" si="0"/>
        <v>0</v>
      </c>
    </row>
    <row r="9" spans="1:8" ht="15.95" customHeight="1">
      <c r="A9" s="198" t="s">
        <v>541</v>
      </c>
      <c r="B9" s="199">
        <v>760562</v>
      </c>
      <c r="C9" s="200" t="s">
        <v>533</v>
      </c>
      <c r="D9" s="199"/>
      <c r="E9" s="199">
        <v>760562</v>
      </c>
      <c r="F9" s="209">
        <v>760562</v>
      </c>
      <c r="G9" s="213" t="s">
        <v>543</v>
      </c>
      <c r="H9" s="48">
        <f t="shared" si="0"/>
        <v>0</v>
      </c>
    </row>
    <row r="10" spans="1:8" ht="15.95" customHeight="1">
      <c r="A10" s="202" t="s">
        <v>542</v>
      </c>
      <c r="B10" s="199">
        <v>1437042</v>
      </c>
      <c r="C10" s="200" t="s">
        <v>533</v>
      </c>
      <c r="D10" s="199"/>
      <c r="E10" s="199">
        <v>1437042</v>
      </c>
      <c r="F10" s="209">
        <v>1437042</v>
      </c>
      <c r="G10" s="213" t="s">
        <v>545</v>
      </c>
      <c r="H10" s="48">
        <f t="shared" si="0"/>
        <v>0</v>
      </c>
    </row>
    <row r="11" spans="1:8" ht="15.95" customHeight="1">
      <c r="A11" s="198"/>
      <c r="B11" s="199"/>
      <c r="C11" s="200"/>
      <c r="D11" s="199"/>
      <c r="E11" s="199"/>
      <c r="F11" s="209"/>
      <c r="G11" s="213" t="s">
        <v>386</v>
      </c>
      <c r="H11" s="344">
        <f t="shared" si="0"/>
        <v>0</v>
      </c>
    </row>
    <row r="12" spans="1:8" ht="15.95" customHeight="1">
      <c r="A12" s="198"/>
      <c r="B12" s="199"/>
      <c r="C12" s="200"/>
      <c r="D12" s="199"/>
      <c r="E12" s="199"/>
      <c r="F12" s="209"/>
      <c r="G12" s="213"/>
      <c r="H12" s="48">
        <f t="shared" si="0"/>
        <v>0</v>
      </c>
    </row>
    <row r="13" spans="1:8" ht="31.5" customHeight="1">
      <c r="A13" s="198"/>
      <c r="B13" s="199"/>
      <c r="C13" s="200"/>
      <c r="D13" s="199"/>
      <c r="E13" s="199"/>
      <c r="F13" s="209"/>
      <c r="G13" s="213"/>
      <c r="H13" s="48">
        <f t="shared" si="0"/>
        <v>0</v>
      </c>
    </row>
    <row r="14" spans="1:8" ht="33.75" customHeight="1">
      <c r="A14" s="198"/>
      <c r="B14" s="199"/>
      <c r="C14" s="200"/>
      <c r="D14" s="199"/>
      <c r="E14" s="199"/>
      <c r="F14" s="209"/>
      <c r="G14" s="213"/>
      <c r="H14" s="48">
        <f t="shared" si="0"/>
        <v>0</v>
      </c>
    </row>
    <row r="15" spans="1:8" ht="19.5" customHeight="1">
      <c r="A15" s="198"/>
      <c r="B15" s="199"/>
      <c r="C15" s="200"/>
      <c r="D15" s="199"/>
      <c r="E15" s="199"/>
      <c r="F15" s="213"/>
      <c r="G15" s="212"/>
      <c r="H15" s="48">
        <f t="shared" si="0"/>
        <v>0</v>
      </c>
    </row>
    <row r="16" spans="1:8" ht="15.95" customHeight="1">
      <c r="A16" s="198"/>
      <c r="B16" s="199"/>
      <c r="C16" s="200"/>
      <c r="D16" s="199"/>
      <c r="E16" s="199"/>
      <c r="F16" s="209"/>
      <c r="G16" s="213"/>
      <c r="H16" s="48">
        <f t="shared" si="0"/>
        <v>0</v>
      </c>
    </row>
    <row r="17" spans="1:8" ht="15.95" customHeight="1">
      <c r="A17" s="198"/>
      <c r="B17" s="199"/>
      <c r="C17" s="200"/>
      <c r="D17" s="199"/>
      <c r="E17" s="199"/>
      <c r="F17" s="209"/>
      <c r="G17" s="212"/>
      <c r="H17" s="48">
        <f t="shared" si="0"/>
        <v>0</v>
      </c>
    </row>
    <row r="18" spans="1:8" ht="15.95" customHeight="1">
      <c r="A18" s="198"/>
      <c r="B18" s="19"/>
      <c r="C18" s="187"/>
      <c r="D18" s="19"/>
      <c r="E18" s="19"/>
      <c r="F18" s="209"/>
      <c r="G18" s="209"/>
      <c r="H18" s="48">
        <f t="shared" si="0"/>
        <v>0</v>
      </c>
    </row>
    <row r="19" spans="1:8" ht="15.95" customHeight="1">
      <c r="A19" s="198"/>
      <c r="B19" s="19"/>
      <c r="C19" s="187"/>
      <c r="D19" s="19"/>
      <c r="E19" s="19"/>
      <c r="F19" s="209"/>
      <c r="G19" s="209"/>
      <c r="H19" s="48">
        <f t="shared" si="0"/>
        <v>0</v>
      </c>
    </row>
    <row r="20" spans="1:8" ht="15.95" customHeight="1">
      <c r="A20" s="198"/>
      <c r="B20" s="19"/>
      <c r="C20" s="187"/>
      <c r="D20" s="19"/>
      <c r="E20" s="19"/>
      <c r="F20" s="209"/>
      <c r="G20" s="209"/>
      <c r="H20" s="48">
        <f t="shared" si="0"/>
        <v>0</v>
      </c>
    </row>
    <row r="21" spans="1:8" ht="15.95" customHeight="1">
      <c r="A21" s="198"/>
      <c r="B21" s="19"/>
      <c r="C21" s="187"/>
      <c r="D21" s="19"/>
      <c r="E21" s="19"/>
      <c r="F21" s="209"/>
      <c r="G21" s="209"/>
      <c r="H21" s="48">
        <f t="shared" si="0"/>
        <v>0</v>
      </c>
    </row>
    <row r="22" spans="1:8" ht="15.95" customHeight="1">
      <c r="A22" s="198"/>
      <c r="B22" s="20"/>
      <c r="C22" s="188"/>
      <c r="D22" s="20"/>
      <c r="E22" s="20"/>
      <c r="F22" s="214"/>
      <c r="G22" s="214"/>
      <c r="H22" s="50"/>
    </row>
    <row r="23" spans="1:8" ht="15.95" customHeight="1">
      <c r="A23" s="198"/>
      <c r="B23" s="20"/>
      <c r="C23" s="188"/>
      <c r="D23" s="20"/>
      <c r="E23" s="20"/>
      <c r="F23" s="214"/>
      <c r="G23" s="214"/>
      <c r="H23" s="50"/>
    </row>
    <row r="24" spans="1:8" ht="15.95" customHeight="1">
      <c r="A24" s="198"/>
      <c r="B24" s="20"/>
      <c r="C24" s="188"/>
      <c r="D24" s="20"/>
      <c r="E24" s="20"/>
      <c r="F24" s="214"/>
      <c r="G24" s="214"/>
      <c r="H24" s="50"/>
    </row>
    <row r="25" spans="1:8" ht="15.95" customHeight="1" thickBot="1">
      <c r="A25" s="198"/>
      <c r="B25" s="20"/>
      <c r="C25" s="188"/>
      <c r="D25" s="20"/>
      <c r="E25" s="20"/>
      <c r="F25" s="214"/>
      <c r="G25" s="345"/>
      <c r="H25" s="50">
        <f t="shared" si="0"/>
        <v>0</v>
      </c>
    </row>
    <row r="26" spans="1:8" s="53" customFormat="1" ht="18" customHeight="1" thickBot="1">
      <c r="A26" s="75" t="s">
        <v>45</v>
      </c>
      <c r="B26" s="51">
        <f>SUM(B5:B25)</f>
        <v>4405914</v>
      </c>
      <c r="C26" s="62"/>
      <c r="D26" s="51">
        <f>SUM(D5:D25)</f>
        <v>0</v>
      </c>
      <c r="E26" s="51">
        <f>SUM(E5:E25)</f>
        <v>4405914</v>
      </c>
      <c r="F26" s="210">
        <f>F5+F6+F7+F8+F9+F10+F11+F12+F13+F14+F15+F16+F17+F18+F19+F20+F21+F22+F23+F24+F25</f>
        <v>4405914</v>
      </c>
      <c r="G26" s="210">
        <f>G5+G6+G7+G8+G9+G10+G11+G12+G13+G14+G15+G16+G17+G18+G19+G20+G21+G22+G23+G24+G25</f>
        <v>4405914</v>
      </c>
      <c r="H26" s="52">
        <f>SUM(H5:H25)</f>
        <v>0</v>
      </c>
    </row>
  </sheetData>
  <mergeCells count="1">
    <mergeCell ref="A1:H1"/>
  </mergeCells>
  <printOptions horizontalCentered="1"/>
  <pageMargins left="0.78740157480314965" right="0.78740157480314965" top="1.02" bottom="0.98425196850393704" header="0.78740157480314965" footer="0.78740157480314965"/>
  <pageSetup paperSize="9" scale="105" orientation="landscape" horizontalDpi="300" verticalDpi="300" r:id="rId1"/>
  <headerFooter alignWithMargins="0">
    <oddHeader>&amp;C&amp;"Times New Roman CE,Félkövér"Árpás Község Önkormányzata&amp;R&amp;"Times New Roman CE,Félkövér dőlt"&amp;11 4. melléklet az 5/2017(IV.30.) 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Munka3">
    <tabColor rgb="FF92D050"/>
    <pageSetUpPr fitToPage="1"/>
  </sheetPr>
  <dimension ref="A1:F25"/>
  <sheetViews>
    <sheetView view="pageLayout" zoomScaleNormal="100" workbookViewId="0">
      <selection activeCell="F13" sqref="F13:F25"/>
    </sheetView>
  </sheetViews>
  <sheetFormatPr defaultColWidth="9.33203125" defaultRowHeight="12.75"/>
  <cols>
    <col min="1" max="1" width="88.6640625" style="37" customWidth="1"/>
    <col min="2" max="2" width="21.6640625" style="37" customWidth="1"/>
    <col min="3" max="3" width="13.6640625" style="37" customWidth="1"/>
    <col min="4" max="4" width="27.83203125" style="37" customWidth="1"/>
    <col min="5" max="5" width="19.6640625" style="37" customWidth="1"/>
    <col min="6" max="6" width="3.5" style="37" customWidth="1"/>
    <col min="7" max="16384" width="9.33203125" style="37"/>
  </cols>
  <sheetData>
    <row r="1" spans="1:6" ht="47.25" customHeight="1">
      <c r="A1" s="381" t="s">
        <v>546</v>
      </c>
      <c r="B1" s="381"/>
      <c r="C1" s="381"/>
      <c r="D1" s="381"/>
      <c r="E1" s="381"/>
    </row>
    <row r="2" spans="1:6" ht="22.5" customHeight="1" thickBot="1">
      <c r="A2" s="147"/>
      <c r="B2" s="382" t="s">
        <v>525</v>
      </c>
      <c r="C2" s="382"/>
      <c r="D2" s="382"/>
      <c r="E2" s="382"/>
    </row>
    <row r="3" spans="1:6" s="38" customFormat="1" ht="36.75" customHeight="1" thickBot="1">
      <c r="A3" s="85" t="s">
        <v>38</v>
      </c>
      <c r="B3" s="277" t="s">
        <v>547</v>
      </c>
      <c r="C3" s="277" t="s">
        <v>548</v>
      </c>
      <c r="D3" s="277" t="s">
        <v>549</v>
      </c>
      <c r="E3" s="277" t="s">
        <v>385</v>
      </c>
    </row>
    <row r="4" spans="1:6" s="39" customFormat="1" ht="13.5" thickBot="1">
      <c r="A4" s="70" t="s">
        <v>367</v>
      </c>
      <c r="B4" s="71" t="s">
        <v>368</v>
      </c>
      <c r="C4" s="71" t="s">
        <v>369</v>
      </c>
      <c r="D4" s="71" t="s">
        <v>371</v>
      </c>
      <c r="E4" s="71" t="s">
        <v>370</v>
      </c>
    </row>
    <row r="5" spans="1:6">
      <c r="A5" s="59" t="s">
        <v>150</v>
      </c>
      <c r="B5" s="158">
        <v>9706965</v>
      </c>
      <c r="C5" s="83">
        <v>9706965</v>
      </c>
      <c r="D5" s="83">
        <v>9706965</v>
      </c>
      <c r="E5" s="276">
        <f>D5/B5</f>
        <v>1</v>
      </c>
    </row>
    <row r="6" spans="1:6" ht="12.75" customHeight="1">
      <c r="A6" s="60" t="s">
        <v>378</v>
      </c>
      <c r="B6" s="158"/>
      <c r="C6" s="82"/>
      <c r="D6" s="82"/>
      <c r="E6" s="276" t="e">
        <f>D6/B6</f>
        <v>#DIV/0!</v>
      </c>
    </row>
    <row r="7" spans="1:6">
      <c r="A7" s="60" t="s">
        <v>379</v>
      </c>
      <c r="B7" s="158">
        <v>4198995</v>
      </c>
      <c r="C7" s="82">
        <v>4368158</v>
      </c>
      <c r="D7" s="82">
        <v>4368159</v>
      </c>
      <c r="E7" s="276">
        <f>D7/B7</f>
        <v>1.0402867829087674</v>
      </c>
    </row>
    <row r="8" spans="1:6">
      <c r="A8" s="60" t="s">
        <v>380</v>
      </c>
      <c r="B8" s="158">
        <v>1200000</v>
      </c>
      <c r="C8" s="82">
        <v>1200000</v>
      </c>
      <c r="D8" s="82">
        <v>1200000</v>
      </c>
      <c r="E8" s="276">
        <f>D8/B8</f>
        <v>1</v>
      </c>
    </row>
    <row r="9" spans="1:6">
      <c r="A9" s="87" t="s">
        <v>309</v>
      </c>
      <c r="B9" s="158"/>
      <c r="C9" s="82">
        <v>447040</v>
      </c>
      <c r="D9" s="82">
        <v>447040</v>
      </c>
      <c r="E9" s="278"/>
    </row>
    <row r="10" spans="1:6">
      <c r="A10" s="60"/>
      <c r="B10" s="158"/>
      <c r="C10" s="158"/>
      <c r="D10" s="158"/>
      <c r="E10" s="278"/>
    </row>
    <row r="11" spans="1:6">
      <c r="A11" s="60"/>
      <c r="B11" s="158"/>
      <c r="C11" s="158"/>
      <c r="D11" s="158"/>
      <c r="E11" s="278"/>
    </row>
    <row r="12" spans="1:6">
      <c r="A12" s="60"/>
      <c r="B12" s="158"/>
      <c r="C12" s="158"/>
      <c r="D12" s="158"/>
      <c r="E12" s="278"/>
    </row>
    <row r="13" spans="1:6">
      <c r="A13" s="60"/>
      <c r="B13" s="158"/>
      <c r="C13" s="158"/>
      <c r="D13" s="158"/>
      <c r="E13" s="278"/>
      <c r="F13" s="379"/>
    </row>
    <row r="14" spans="1:6">
      <c r="A14" s="60"/>
      <c r="B14" s="158"/>
      <c r="C14" s="158"/>
      <c r="D14" s="158"/>
      <c r="E14" s="278"/>
      <c r="F14" s="380"/>
    </row>
    <row r="15" spans="1:6">
      <c r="A15" s="60"/>
      <c r="B15" s="158"/>
      <c r="C15" s="158"/>
      <c r="D15" s="158"/>
      <c r="E15" s="278"/>
      <c r="F15" s="380"/>
    </row>
    <row r="16" spans="1:6">
      <c r="A16" s="60"/>
      <c r="B16" s="158"/>
      <c r="C16" s="158"/>
      <c r="D16" s="158"/>
      <c r="E16" s="278"/>
      <c r="F16" s="380"/>
    </row>
    <row r="17" spans="1:6">
      <c r="A17" s="60"/>
      <c r="B17" s="158"/>
      <c r="C17" s="158"/>
      <c r="D17" s="158"/>
      <c r="E17" s="278"/>
      <c r="F17" s="380"/>
    </row>
    <row r="18" spans="1:6">
      <c r="A18" s="60"/>
      <c r="B18" s="158"/>
      <c r="C18" s="158"/>
      <c r="D18" s="158"/>
      <c r="E18" s="278"/>
      <c r="F18" s="380"/>
    </row>
    <row r="19" spans="1:6">
      <c r="A19" s="60"/>
      <c r="B19" s="158"/>
      <c r="C19" s="158"/>
      <c r="D19" s="158"/>
      <c r="E19" s="278"/>
      <c r="F19" s="380"/>
    </row>
    <row r="20" spans="1:6">
      <c r="A20" s="60"/>
      <c r="B20" s="158"/>
      <c r="C20" s="158"/>
      <c r="D20" s="158"/>
      <c r="E20" s="278"/>
      <c r="F20" s="380"/>
    </row>
    <row r="21" spans="1:6">
      <c r="A21" s="60"/>
      <c r="B21" s="158"/>
      <c r="C21" s="158"/>
      <c r="D21" s="158"/>
      <c r="E21" s="278"/>
      <c r="F21" s="380"/>
    </row>
    <row r="22" spans="1:6">
      <c r="A22" s="60"/>
      <c r="B22" s="158"/>
      <c r="C22" s="158"/>
      <c r="D22" s="158"/>
      <c r="E22" s="278"/>
      <c r="F22" s="380"/>
    </row>
    <row r="23" spans="1:6">
      <c r="A23" s="60"/>
      <c r="B23" s="158"/>
      <c r="C23" s="158"/>
      <c r="D23" s="158"/>
      <c r="E23" s="278"/>
      <c r="F23" s="380"/>
    </row>
    <row r="24" spans="1:6" ht="13.5" thickBot="1">
      <c r="A24" s="61"/>
      <c r="B24" s="158"/>
      <c r="C24" s="158"/>
      <c r="D24" s="158"/>
      <c r="E24" s="346"/>
      <c r="F24" s="380"/>
    </row>
    <row r="25" spans="1:6" s="41" customFormat="1" ht="19.5" customHeight="1" thickBot="1">
      <c r="A25" s="31" t="s">
        <v>39</v>
      </c>
      <c r="B25" s="40">
        <f>SUM(B5:B24)</f>
        <v>15105960</v>
      </c>
      <c r="C25" s="40">
        <f t="shared" ref="C25:D25" si="0">SUM(C5:C24)</f>
        <v>15722163</v>
      </c>
      <c r="D25" s="40">
        <f t="shared" si="0"/>
        <v>15722164</v>
      </c>
      <c r="E25" s="347">
        <f>D25/B25</f>
        <v>1.0407921111931979</v>
      </c>
      <c r="F25" s="380"/>
    </row>
  </sheetData>
  <mergeCells count="3">
    <mergeCell ref="F13:F25"/>
    <mergeCell ref="A1:E1"/>
    <mergeCell ref="B2:E2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82" orientation="landscape" verticalDpi="300" r:id="rId1"/>
  <headerFooter alignWithMargins="0">
    <oddHeader>&amp;CÁrpás 2016. évi Beszámoló rendelet&amp;R3.sz.melléklet az 5/2017.(IV.30.) sz. önkormányzati rendelethez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F39"/>
  <sheetViews>
    <sheetView view="pageLayout" topLeftCell="E1" zoomScaleNormal="100" workbookViewId="0">
      <selection activeCell="K1" sqref="K1"/>
    </sheetView>
  </sheetViews>
  <sheetFormatPr defaultRowHeight="12.75"/>
  <cols>
    <col min="1" max="1" width="6.6640625" customWidth="1"/>
    <col min="2" max="2" width="43.33203125" customWidth="1"/>
    <col min="3" max="3" width="30.1640625" customWidth="1"/>
    <col min="4" max="4" width="13" customWidth="1"/>
    <col min="5" max="5" width="15.6640625" customWidth="1"/>
    <col min="6" max="6" width="17.83203125" customWidth="1"/>
  </cols>
  <sheetData>
    <row r="1" spans="1:6" ht="45" customHeight="1">
      <c r="A1" s="385" t="s">
        <v>550</v>
      </c>
      <c r="B1" s="385"/>
      <c r="C1" s="385"/>
      <c r="D1" s="385"/>
      <c r="E1" s="385"/>
      <c r="F1" s="385"/>
    </row>
    <row r="2" spans="1:6" ht="17.25" customHeight="1">
      <c r="A2" s="146"/>
      <c r="B2" s="146"/>
      <c r="C2" s="146"/>
      <c r="D2" s="146"/>
    </row>
    <row r="3" spans="1:6" ht="13.5" thickBot="1">
      <c r="A3" s="76"/>
      <c r="B3" s="76"/>
      <c r="C3" s="386" t="s">
        <v>552</v>
      </c>
      <c r="D3" s="386"/>
      <c r="E3" s="386"/>
      <c r="F3" s="386"/>
    </row>
    <row r="4" spans="1:6" ht="42.75" customHeight="1" thickBot="1">
      <c r="A4" s="148" t="s">
        <v>49</v>
      </c>
      <c r="B4" s="149" t="s">
        <v>80</v>
      </c>
      <c r="C4" s="149" t="s">
        <v>81</v>
      </c>
      <c r="D4" s="150" t="s">
        <v>382</v>
      </c>
      <c r="E4" s="150" t="s">
        <v>551</v>
      </c>
      <c r="F4" s="150" t="s">
        <v>384</v>
      </c>
    </row>
    <row r="5" spans="1:6" ht="15.95" customHeight="1">
      <c r="A5" s="77" t="s">
        <v>5</v>
      </c>
      <c r="B5" s="23" t="s">
        <v>553</v>
      </c>
      <c r="C5" s="23" t="s">
        <v>381</v>
      </c>
      <c r="D5" s="24">
        <v>150000</v>
      </c>
      <c r="E5" s="24">
        <v>150000</v>
      </c>
      <c r="F5" s="24">
        <v>150000</v>
      </c>
    </row>
    <row r="6" spans="1:6" ht="15.95" customHeight="1">
      <c r="A6" s="78" t="s">
        <v>6</v>
      </c>
      <c r="B6" s="25"/>
      <c r="C6" s="25"/>
      <c r="D6" s="26"/>
      <c r="E6" s="26"/>
      <c r="F6" s="26"/>
    </row>
    <row r="7" spans="1:6" ht="15.95" customHeight="1">
      <c r="A7" s="78" t="s">
        <v>7</v>
      </c>
      <c r="B7" s="25"/>
      <c r="C7" s="25"/>
      <c r="D7" s="26"/>
      <c r="E7" s="26"/>
      <c r="F7" s="26"/>
    </row>
    <row r="8" spans="1:6" ht="15.95" customHeight="1">
      <c r="A8" s="78" t="s">
        <v>8</v>
      </c>
      <c r="B8" s="25"/>
      <c r="C8" s="25"/>
      <c r="D8" s="26"/>
      <c r="E8" s="26"/>
      <c r="F8" s="26"/>
    </row>
    <row r="9" spans="1:6" ht="15.95" customHeight="1">
      <c r="A9" s="78" t="s">
        <v>9</v>
      </c>
      <c r="B9" s="25"/>
      <c r="C9" s="25"/>
      <c r="D9" s="26"/>
      <c r="E9" s="26"/>
      <c r="F9" s="26"/>
    </row>
    <row r="10" spans="1:6" ht="15.95" customHeight="1">
      <c r="A10" s="78" t="s">
        <v>10</v>
      </c>
      <c r="B10" s="27"/>
      <c r="C10" s="25"/>
      <c r="D10" s="26"/>
      <c r="E10" s="26"/>
      <c r="F10" s="26"/>
    </row>
    <row r="11" spans="1:6" ht="15.95" customHeight="1">
      <c r="A11" s="78" t="s">
        <v>11</v>
      </c>
      <c r="B11" s="25"/>
      <c r="C11" s="25"/>
      <c r="D11" s="26"/>
      <c r="E11" s="26"/>
      <c r="F11" s="26"/>
    </row>
    <row r="12" spans="1:6" ht="15.95" customHeight="1">
      <c r="A12" s="78" t="s">
        <v>12</v>
      </c>
      <c r="B12" s="25"/>
      <c r="C12" s="25"/>
      <c r="D12" s="26"/>
      <c r="E12" s="26"/>
      <c r="F12" s="26"/>
    </row>
    <row r="13" spans="1:6" ht="15.95" customHeight="1">
      <c r="A13" s="78" t="s">
        <v>13</v>
      </c>
      <c r="B13" s="25"/>
      <c r="C13" s="25"/>
      <c r="D13" s="26"/>
      <c r="E13" s="26"/>
      <c r="F13" s="26"/>
    </row>
    <row r="14" spans="1:6" ht="15.95" customHeight="1">
      <c r="A14" s="78" t="s">
        <v>14</v>
      </c>
      <c r="B14" s="25"/>
      <c r="C14" s="25"/>
      <c r="D14" s="26"/>
      <c r="E14" s="26"/>
      <c r="F14" s="26"/>
    </row>
    <row r="15" spans="1:6" ht="15.95" customHeight="1">
      <c r="A15" s="78" t="s">
        <v>15</v>
      </c>
      <c r="B15" s="25"/>
      <c r="C15" s="25"/>
      <c r="D15" s="26"/>
      <c r="E15" s="26"/>
      <c r="F15" s="26"/>
    </row>
    <row r="16" spans="1:6" ht="15.95" customHeight="1">
      <c r="A16" s="78" t="s">
        <v>16</v>
      </c>
      <c r="B16" s="25"/>
      <c r="C16" s="25"/>
      <c r="D16" s="26"/>
      <c r="E16" s="26"/>
      <c r="F16" s="26"/>
    </row>
    <row r="17" spans="1:6" ht="15.95" customHeight="1">
      <c r="A17" s="78" t="s">
        <v>17</v>
      </c>
      <c r="B17" s="25"/>
      <c r="C17" s="25"/>
      <c r="D17" s="26"/>
      <c r="E17" s="26"/>
      <c r="F17" s="26"/>
    </row>
    <row r="18" spans="1:6" ht="15.95" customHeight="1">
      <c r="A18" s="78" t="s">
        <v>18</v>
      </c>
      <c r="B18" s="25"/>
      <c r="C18" s="25"/>
      <c r="D18" s="26"/>
      <c r="E18" s="26"/>
      <c r="F18" s="26"/>
    </row>
    <row r="19" spans="1:6" ht="15.95" customHeight="1">
      <c r="A19" s="78" t="s">
        <v>19</v>
      </c>
      <c r="B19" s="25"/>
      <c r="C19" s="25"/>
      <c r="D19" s="26"/>
      <c r="E19" s="26"/>
      <c r="F19" s="26"/>
    </row>
    <row r="20" spans="1:6" ht="15.95" customHeight="1">
      <c r="A20" s="78" t="s">
        <v>20</v>
      </c>
      <c r="B20" s="25"/>
      <c r="C20" s="25"/>
      <c r="D20" s="26"/>
      <c r="E20" s="26"/>
      <c r="F20" s="26"/>
    </row>
    <row r="21" spans="1:6" ht="15.95" customHeight="1">
      <c r="A21" s="78" t="s">
        <v>21</v>
      </c>
      <c r="B21" s="25"/>
      <c r="C21" s="25"/>
      <c r="D21" s="26"/>
      <c r="E21" s="26"/>
      <c r="F21" s="26"/>
    </row>
    <row r="22" spans="1:6" ht="15.95" customHeight="1">
      <c r="A22" s="78" t="s">
        <v>22</v>
      </c>
      <c r="B22" s="25"/>
      <c r="C22" s="25"/>
      <c r="D22" s="26"/>
      <c r="E22" s="26"/>
      <c r="F22" s="26"/>
    </row>
    <row r="23" spans="1:6" ht="15.95" customHeight="1">
      <c r="A23" s="78" t="s">
        <v>23</v>
      </c>
      <c r="B23" s="25"/>
      <c r="C23" s="25"/>
      <c r="D23" s="26"/>
      <c r="E23" s="26"/>
      <c r="F23" s="26"/>
    </row>
    <row r="24" spans="1:6" ht="15.95" customHeight="1">
      <c r="A24" s="78" t="s">
        <v>24</v>
      </c>
      <c r="B24" s="25"/>
      <c r="C24" s="25"/>
      <c r="D24" s="26"/>
      <c r="E24" s="26"/>
      <c r="F24" s="26"/>
    </row>
    <row r="25" spans="1:6" ht="15.95" customHeight="1">
      <c r="A25" s="78" t="s">
        <v>25</v>
      </c>
      <c r="B25" s="25"/>
      <c r="C25" s="25"/>
      <c r="D25" s="26"/>
      <c r="E25" s="26"/>
      <c r="F25" s="26"/>
    </row>
    <row r="26" spans="1:6" ht="15.95" customHeight="1">
      <c r="A26" s="78" t="s">
        <v>26</v>
      </c>
      <c r="B26" s="25"/>
      <c r="C26" s="25"/>
      <c r="D26" s="26"/>
      <c r="E26" s="26"/>
      <c r="F26" s="26"/>
    </row>
    <row r="27" spans="1:6" ht="15.95" customHeight="1">
      <c r="A27" s="78" t="s">
        <v>27</v>
      </c>
      <c r="B27" s="25"/>
      <c r="C27" s="25"/>
      <c r="D27" s="26"/>
      <c r="E27" s="26"/>
      <c r="F27" s="26"/>
    </row>
    <row r="28" spans="1:6" ht="15.95" customHeight="1">
      <c r="A28" s="78" t="s">
        <v>28</v>
      </c>
      <c r="B28" s="25"/>
      <c r="C28" s="25"/>
      <c r="D28" s="26"/>
      <c r="E28" s="26"/>
      <c r="F28" s="26"/>
    </row>
    <row r="29" spans="1:6" ht="15.95" customHeight="1">
      <c r="A29" s="78" t="s">
        <v>29</v>
      </c>
      <c r="B29" s="25"/>
      <c r="C29" s="25"/>
      <c r="D29" s="26"/>
      <c r="E29" s="26"/>
      <c r="F29" s="26"/>
    </row>
    <row r="30" spans="1:6" ht="15.95" customHeight="1">
      <c r="A30" s="78" t="s">
        <v>30</v>
      </c>
      <c r="B30" s="25"/>
      <c r="C30" s="25"/>
      <c r="D30" s="26"/>
      <c r="E30" s="26"/>
      <c r="F30" s="26"/>
    </row>
    <row r="31" spans="1:6" ht="15.95" customHeight="1">
      <c r="A31" s="78" t="s">
        <v>31</v>
      </c>
      <c r="B31" s="25"/>
      <c r="C31" s="25"/>
      <c r="D31" s="26"/>
      <c r="E31" s="26"/>
      <c r="F31" s="26"/>
    </row>
    <row r="32" spans="1:6" ht="15.95" customHeight="1">
      <c r="A32" s="78" t="s">
        <v>32</v>
      </c>
      <c r="B32" s="25"/>
      <c r="C32" s="25"/>
      <c r="D32" s="26"/>
      <c r="E32" s="26"/>
      <c r="F32" s="26"/>
    </row>
    <row r="33" spans="1:6" ht="15.95" customHeight="1">
      <c r="A33" s="78" t="s">
        <v>33</v>
      </c>
      <c r="B33" s="25"/>
      <c r="C33" s="25"/>
      <c r="D33" s="26"/>
      <c r="E33" s="26"/>
      <c r="F33" s="26"/>
    </row>
    <row r="34" spans="1:6" ht="15.95" customHeight="1">
      <c r="A34" s="78" t="s">
        <v>82</v>
      </c>
      <c r="B34" s="25"/>
      <c r="C34" s="25"/>
      <c r="D34" s="57"/>
      <c r="E34" s="57"/>
      <c r="F34" s="57"/>
    </row>
    <row r="35" spans="1:6" ht="15.95" customHeight="1">
      <c r="A35" s="78" t="s">
        <v>83</v>
      </c>
      <c r="B35" s="25"/>
      <c r="C35" s="25"/>
      <c r="D35" s="57"/>
      <c r="E35" s="57"/>
      <c r="F35" s="57"/>
    </row>
    <row r="36" spans="1:6" ht="15.95" customHeight="1">
      <c r="A36" s="78" t="s">
        <v>84</v>
      </c>
      <c r="B36" s="25"/>
      <c r="C36" s="25"/>
      <c r="D36" s="57"/>
      <c r="E36" s="57"/>
      <c r="F36" s="57"/>
    </row>
    <row r="37" spans="1:6" ht="15.95" customHeight="1" thickBot="1">
      <c r="A37" s="79" t="s">
        <v>85</v>
      </c>
      <c r="B37" s="27"/>
      <c r="C37" s="27"/>
      <c r="D37" s="58"/>
      <c r="E37" s="58"/>
      <c r="F37" s="58"/>
    </row>
    <row r="38" spans="1:6" ht="15.95" customHeight="1" thickBot="1">
      <c r="A38" s="383" t="s">
        <v>39</v>
      </c>
      <c r="B38" s="384"/>
      <c r="C38" s="80"/>
      <c r="D38" s="81">
        <f>SUM(D5:D37)</f>
        <v>150000</v>
      </c>
      <c r="E38" s="81">
        <f>SUM(E5:E37)</f>
        <v>150000</v>
      </c>
      <c r="F38" s="81">
        <f>SUM(F5:F37)</f>
        <v>150000</v>
      </c>
    </row>
    <row r="39" spans="1:6">
      <c r="A39" t="s">
        <v>125</v>
      </c>
    </row>
  </sheetData>
  <mergeCells count="3">
    <mergeCell ref="A38:B38"/>
    <mergeCell ref="A1:F1"/>
    <mergeCell ref="C3:F3"/>
  </mergeCells>
  <phoneticPr fontId="24" type="noConversion"/>
  <conditionalFormatting sqref="D38:F38">
    <cfRule type="cellIs" dxfId="1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>
    <oddHeader>&amp;CÁrpás 2016. évi Beszámoló rendelet&amp;R&amp;"Times New Roman CE,Félkövér dőlt"&amp;8 7.sz. melléklet az 5/2017 (IV.30.)sz. önk.rendelthez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68"/>
  <sheetViews>
    <sheetView view="pageLayout" topLeftCell="A39" zoomScaleNormal="100" workbookViewId="0">
      <selection activeCell="D41" sqref="D41"/>
    </sheetView>
  </sheetViews>
  <sheetFormatPr defaultRowHeight="12.75"/>
  <cols>
    <col min="1" max="1" width="39.1640625" customWidth="1"/>
    <col min="2" max="2" width="8.6640625" customWidth="1"/>
    <col min="3" max="3" width="13" customWidth="1"/>
    <col min="4" max="4" width="14.5" customWidth="1"/>
    <col min="5" max="5" width="18.6640625" customWidth="1"/>
  </cols>
  <sheetData>
    <row r="1" spans="1:5" ht="15.75">
      <c r="A1" s="387" t="str">
        <f>+CONCATENATE("VAGYONKIMUTATÁS",CHAR(10),"a könyvviteli mérlegben értékkel szereplő eszközökről",CHAR(10),LEFT([2]ÖSSZEFÜGGÉSEK!A4,4),".")</f>
        <v>VAGYONKIMUTATÁS
a könyvviteli mérlegben értékkel szereplő eszközökről
2014.</v>
      </c>
      <c r="B1" s="388"/>
      <c r="C1" s="388"/>
      <c r="D1" s="388"/>
      <c r="E1" s="388"/>
    </row>
    <row r="2" spans="1:5" ht="16.5" thickBot="1">
      <c r="A2" s="300"/>
      <c r="B2" s="301"/>
      <c r="C2" s="389" t="s">
        <v>556</v>
      </c>
      <c r="D2" s="389"/>
      <c r="E2" s="389"/>
    </row>
    <row r="3" spans="1:5">
      <c r="A3" s="390" t="s">
        <v>400</v>
      </c>
      <c r="B3" s="393" t="s">
        <v>387</v>
      </c>
      <c r="C3" s="396" t="s">
        <v>401</v>
      </c>
      <c r="D3" s="396" t="s">
        <v>402</v>
      </c>
      <c r="E3" s="398" t="s">
        <v>403</v>
      </c>
    </row>
    <row r="4" spans="1:5">
      <c r="A4" s="391"/>
      <c r="B4" s="394"/>
      <c r="C4" s="397"/>
      <c r="D4" s="397"/>
      <c r="E4" s="399"/>
    </row>
    <row r="5" spans="1:5">
      <c r="A5" s="392"/>
      <c r="B5" s="395"/>
      <c r="C5" s="400" t="s">
        <v>404</v>
      </c>
      <c r="D5" s="400"/>
      <c r="E5" s="401"/>
    </row>
    <row r="6" spans="1:5" ht="13.5" thickBot="1">
      <c r="A6" s="302" t="s">
        <v>405</v>
      </c>
      <c r="B6" s="303" t="s">
        <v>368</v>
      </c>
      <c r="C6" s="303" t="s">
        <v>369</v>
      </c>
      <c r="D6" s="303" t="s">
        <v>371</v>
      </c>
      <c r="E6" s="304" t="s">
        <v>370</v>
      </c>
    </row>
    <row r="7" spans="1:5">
      <c r="A7" s="305" t="s">
        <v>406</v>
      </c>
      <c r="B7" s="306" t="s">
        <v>407</v>
      </c>
      <c r="C7" s="307"/>
      <c r="D7" s="307"/>
      <c r="E7" s="308"/>
    </row>
    <row r="8" spans="1:5">
      <c r="A8" s="309" t="s">
        <v>408</v>
      </c>
      <c r="B8" s="310" t="s">
        <v>409</v>
      </c>
      <c r="C8" s="311">
        <v>198004424</v>
      </c>
      <c r="D8" s="311">
        <v>198004424</v>
      </c>
      <c r="E8" s="312"/>
    </row>
    <row r="9" spans="1:5" ht="21">
      <c r="A9" s="309" t="s">
        <v>410</v>
      </c>
      <c r="B9" s="310" t="s">
        <v>411</v>
      </c>
      <c r="C9" s="311">
        <v>183079774</v>
      </c>
      <c r="D9" s="311">
        <v>183079774</v>
      </c>
      <c r="E9" s="312"/>
    </row>
    <row r="10" spans="1:5" ht="22.5">
      <c r="A10" s="313" t="s">
        <v>412</v>
      </c>
      <c r="B10" s="310" t="s">
        <v>413</v>
      </c>
      <c r="C10" s="314"/>
      <c r="D10" s="314"/>
      <c r="E10" s="315"/>
    </row>
    <row r="11" spans="1:5" ht="33.75">
      <c r="A11" s="313" t="s">
        <v>414</v>
      </c>
      <c r="B11" s="310" t="s">
        <v>415</v>
      </c>
      <c r="C11" s="316"/>
      <c r="D11" s="316"/>
      <c r="E11" s="317"/>
    </row>
    <row r="12" spans="1:5" ht="22.5">
      <c r="A12" s="313" t="s">
        <v>416</v>
      </c>
      <c r="B12" s="310" t="s">
        <v>417</v>
      </c>
      <c r="C12" s="316">
        <v>183079774</v>
      </c>
      <c r="D12" s="316">
        <v>183079774</v>
      </c>
      <c r="E12" s="317"/>
    </row>
    <row r="13" spans="1:5" ht="22.5">
      <c r="A13" s="313" t="s">
        <v>418</v>
      </c>
      <c r="B13" s="310" t="s">
        <v>419</v>
      </c>
      <c r="C13" s="316"/>
      <c r="D13" s="316"/>
      <c r="E13" s="317"/>
    </row>
    <row r="14" spans="1:5" ht="21">
      <c r="A14" s="309" t="s">
        <v>420</v>
      </c>
      <c r="B14" s="310" t="s">
        <v>421</v>
      </c>
      <c r="C14" s="318">
        <v>14924650</v>
      </c>
      <c r="D14" s="318">
        <v>14924650</v>
      </c>
      <c r="E14" s="319"/>
    </row>
    <row r="15" spans="1:5" ht="22.5">
      <c r="A15" s="313" t="s">
        <v>422</v>
      </c>
      <c r="B15" s="310" t="s">
        <v>423</v>
      </c>
      <c r="C15" s="316"/>
      <c r="D15" s="316"/>
      <c r="E15" s="317"/>
    </row>
    <row r="16" spans="1:5" ht="33.75">
      <c r="A16" s="313" t="s">
        <v>424</v>
      </c>
      <c r="B16" s="310" t="s">
        <v>14</v>
      </c>
      <c r="C16" s="316"/>
      <c r="D16" s="316"/>
      <c r="E16" s="317"/>
    </row>
    <row r="17" spans="1:5" ht="22.5">
      <c r="A17" s="313" t="s">
        <v>425</v>
      </c>
      <c r="B17" s="310" t="s">
        <v>15</v>
      </c>
      <c r="C17" s="316">
        <v>14924650</v>
      </c>
      <c r="D17" s="316">
        <v>14924650</v>
      </c>
      <c r="E17" s="317"/>
    </row>
    <row r="18" spans="1:5" ht="22.5">
      <c r="A18" s="313" t="s">
        <v>426</v>
      </c>
      <c r="B18" s="310" t="s">
        <v>16</v>
      </c>
      <c r="C18" s="316"/>
      <c r="D18" s="316"/>
      <c r="E18" s="317"/>
    </row>
    <row r="19" spans="1:5">
      <c r="A19" s="309" t="s">
        <v>427</v>
      </c>
      <c r="B19" s="310" t="s">
        <v>17</v>
      </c>
      <c r="C19" s="318">
        <f>+C20+C21+C22+C23</f>
        <v>0</v>
      </c>
      <c r="D19" s="318">
        <f>+D20+D21+D22+D23</f>
        <v>0</v>
      </c>
      <c r="E19" s="319">
        <f>+E20+E21+E22+E23</f>
        <v>0</v>
      </c>
    </row>
    <row r="20" spans="1:5">
      <c r="A20" s="313" t="s">
        <v>428</v>
      </c>
      <c r="B20" s="310" t="s">
        <v>18</v>
      </c>
      <c r="C20" s="316"/>
      <c r="D20" s="316"/>
      <c r="E20" s="317"/>
    </row>
    <row r="21" spans="1:5" ht="22.5">
      <c r="A21" s="313" t="s">
        <v>429</v>
      </c>
      <c r="B21" s="310" t="s">
        <v>19</v>
      </c>
      <c r="C21" s="316"/>
      <c r="D21" s="316"/>
      <c r="E21" s="317"/>
    </row>
    <row r="22" spans="1:5" ht="22.5">
      <c r="A22" s="313" t="s">
        <v>430</v>
      </c>
      <c r="B22" s="310" t="s">
        <v>20</v>
      </c>
      <c r="C22" s="316"/>
      <c r="D22" s="316"/>
      <c r="E22" s="317"/>
    </row>
    <row r="23" spans="1:5">
      <c r="A23" s="313" t="s">
        <v>431</v>
      </c>
      <c r="B23" s="310" t="s">
        <v>21</v>
      </c>
      <c r="C23" s="316"/>
      <c r="D23" s="316"/>
      <c r="E23" s="317"/>
    </row>
    <row r="24" spans="1:5">
      <c r="A24" s="309" t="s">
        <v>432</v>
      </c>
      <c r="B24" s="310" t="s">
        <v>22</v>
      </c>
      <c r="C24" s="318"/>
      <c r="D24" s="318">
        <f>+D25+D26+D27+D28</f>
        <v>0</v>
      </c>
      <c r="E24" s="319">
        <f>+E25+E26+E27+E28</f>
        <v>0</v>
      </c>
    </row>
    <row r="25" spans="1:5" ht="22.5">
      <c r="A25" s="313" t="s">
        <v>433</v>
      </c>
      <c r="B25" s="310" t="s">
        <v>23</v>
      </c>
      <c r="C25" s="316"/>
      <c r="D25" s="316"/>
      <c r="E25" s="317"/>
    </row>
    <row r="26" spans="1:5" ht="22.5">
      <c r="A26" s="313" t="s">
        <v>434</v>
      </c>
      <c r="B26" s="310" t="s">
        <v>24</v>
      </c>
      <c r="C26" s="316"/>
      <c r="D26" s="316"/>
      <c r="E26" s="317"/>
    </row>
    <row r="27" spans="1:5" ht="22.5">
      <c r="A27" s="313" t="s">
        <v>435</v>
      </c>
      <c r="B27" s="310" t="s">
        <v>25</v>
      </c>
      <c r="C27" s="316"/>
      <c r="D27" s="316"/>
      <c r="E27" s="317"/>
    </row>
    <row r="28" spans="1:5">
      <c r="A28" s="313" t="s">
        <v>436</v>
      </c>
      <c r="B28" s="310" t="s">
        <v>26</v>
      </c>
      <c r="C28" s="316"/>
      <c r="D28" s="316"/>
      <c r="E28" s="317"/>
    </row>
    <row r="29" spans="1:5" ht="21">
      <c r="A29" s="309" t="s">
        <v>437</v>
      </c>
      <c r="B29" s="310" t="s">
        <v>27</v>
      </c>
      <c r="C29" s="318">
        <f>+C30+C31+C32+C33</f>
        <v>0</v>
      </c>
      <c r="D29" s="318">
        <f>+D30+D31+D32+D33</f>
        <v>0</v>
      </c>
      <c r="E29" s="319">
        <f>+E30+E31+E32+E33</f>
        <v>0</v>
      </c>
    </row>
    <row r="30" spans="1:5" ht="22.5">
      <c r="A30" s="313" t="s">
        <v>438</v>
      </c>
      <c r="B30" s="310" t="s">
        <v>28</v>
      </c>
      <c r="C30" s="316"/>
      <c r="D30" s="316"/>
      <c r="E30" s="317"/>
    </row>
    <row r="31" spans="1:5" ht="33.75">
      <c r="A31" s="313" t="s">
        <v>439</v>
      </c>
      <c r="B31" s="310" t="s">
        <v>29</v>
      </c>
      <c r="C31" s="316"/>
      <c r="D31" s="316"/>
      <c r="E31" s="317"/>
    </row>
    <row r="32" spans="1:5" ht="22.5">
      <c r="A32" s="313" t="s">
        <v>440</v>
      </c>
      <c r="B32" s="310" t="s">
        <v>30</v>
      </c>
      <c r="C32" s="316"/>
      <c r="D32" s="316"/>
      <c r="E32" s="317"/>
    </row>
    <row r="33" spans="1:5">
      <c r="A33" s="313" t="s">
        <v>441</v>
      </c>
      <c r="B33" s="310" t="s">
        <v>31</v>
      </c>
      <c r="C33" s="316"/>
      <c r="D33" s="316"/>
      <c r="E33" s="317"/>
    </row>
    <row r="34" spans="1:5" ht="21">
      <c r="A34" s="309" t="s">
        <v>442</v>
      </c>
      <c r="B34" s="310" t="s">
        <v>32</v>
      </c>
      <c r="C34" s="318">
        <v>1520000</v>
      </c>
      <c r="D34" s="318">
        <v>1520000</v>
      </c>
      <c r="E34" s="319"/>
    </row>
    <row r="35" spans="1:5">
      <c r="A35" s="309" t="s">
        <v>443</v>
      </c>
      <c r="B35" s="310" t="s">
        <v>33</v>
      </c>
      <c r="C35" s="318">
        <v>1520000</v>
      </c>
      <c r="D35" s="318">
        <v>1520000</v>
      </c>
      <c r="E35" s="319"/>
    </row>
    <row r="36" spans="1:5">
      <c r="A36" s="313" t="s">
        <v>444</v>
      </c>
      <c r="B36" s="310" t="s">
        <v>82</v>
      </c>
      <c r="C36" s="316"/>
      <c r="D36" s="316"/>
      <c r="E36" s="317"/>
    </row>
    <row r="37" spans="1:5" ht="22.5">
      <c r="A37" s="313" t="s">
        <v>445</v>
      </c>
      <c r="B37" s="310" t="s">
        <v>83</v>
      </c>
      <c r="C37" s="316"/>
      <c r="D37" s="316"/>
      <c r="E37" s="317"/>
    </row>
    <row r="38" spans="1:5" ht="22.5">
      <c r="A38" s="313" t="s">
        <v>446</v>
      </c>
      <c r="B38" s="310" t="s">
        <v>84</v>
      </c>
      <c r="C38" s="316"/>
      <c r="D38" s="316"/>
      <c r="E38" s="317"/>
    </row>
    <row r="39" spans="1:5">
      <c r="A39" s="313" t="s">
        <v>447</v>
      </c>
      <c r="B39" s="310" t="s">
        <v>85</v>
      </c>
      <c r="C39" s="316">
        <v>1520000</v>
      </c>
      <c r="D39" s="316">
        <v>1520000</v>
      </c>
      <c r="E39" s="317"/>
    </row>
    <row r="40" spans="1:5" ht="21">
      <c r="A40" s="309" t="s">
        <v>448</v>
      </c>
      <c r="B40" s="310" t="s">
        <v>449</v>
      </c>
      <c r="C40" s="318">
        <f>+C41+C42+C43+C44</f>
        <v>0</v>
      </c>
      <c r="D40" s="318">
        <f>+D41+D42+D43+D44</f>
        <v>0</v>
      </c>
      <c r="E40" s="319">
        <f>+E41+E42+E43+E44</f>
        <v>0</v>
      </c>
    </row>
    <row r="41" spans="1:5" ht="22.5">
      <c r="A41" s="313" t="s">
        <v>450</v>
      </c>
      <c r="B41" s="310" t="s">
        <v>451</v>
      </c>
      <c r="C41" s="316"/>
      <c r="D41" s="316"/>
      <c r="E41" s="317"/>
    </row>
    <row r="42" spans="1:5" ht="33.75">
      <c r="A42" s="313" t="s">
        <v>452</v>
      </c>
      <c r="B42" s="310" t="s">
        <v>453</v>
      </c>
      <c r="C42" s="316"/>
      <c r="D42" s="316"/>
      <c r="E42" s="317"/>
    </row>
    <row r="43" spans="1:5" ht="22.5">
      <c r="A43" s="313" t="s">
        <v>454</v>
      </c>
      <c r="B43" s="310" t="s">
        <v>455</v>
      </c>
      <c r="C43" s="316"/>
      <c r="D43" s="316"/>
      <c r="E43" s="317"/>
    </row>
    <row r="44" spans="1:5" ht="22.5">
      <c r="A44" s="313" t="s">
        <v>456</v>
      </c>
      <c r="B44" s="310" t="s">
        <v>457</v>
      </c>
      <c r="C44" s="316"/>
      <c r="D44" s="316"/>
      <c r="E44" s="317"/>
    </row>
    <row r="45" spans="1:5" ht="21">
      <c r="A45" s="309" t="s">
        <v>458</v>
      </c>
      <c r="B45" s="310" t="s">
        <v>459</v>
      </c>
      <c r="C45" s="318">
        <f>+C46+C47+C48+C49</f>
        <v>0</v>
      </c>
      <c r="D45" s="318">
        <f>+D46+D47+D48+D49</f>
        <v>0</v>
      </c>
      <c r="E45" s="319">
        <f>+E46+E47+E48+E49</f>
        <v>0</v>
      </c>
    </row>
    <row r="46" spans="1:5" ht="22.5">
      <c r="A46" s="313" t="s">
        <v>460</v>
      </c>
      <c r="B46" s="310" t="s">
        <v>461</v>
      </c>
      <c r="C46" s="316"/>
      <c r="D46" s="316"/>
      <c r="E46" s="317"/>
    </row>
    <row r="47" spans="1:5" ht="33.75">
      <c r="A47" s="313" t="s">
        <v>462</v>
      </c>
      <c r="B47" s="310" t="s">
        <v>463</v>
      </c>
      <c r="C47" s="316"/>
      <c r="D47" s="316"/>
      <c r="E47" s="317"/>
    </row>
    <row r="48" spans="1:5" ht="22.5">
      <c r="A48" s="313" t="s">
        <v>464</v>
      </c>
      <c r="B48" s="310" t="s">
        <v>465</v>
      </c>
      <c r="C48" s="316"/>
      <c r="D48" s="316"/>
      <c r="E48" s="317"/>
    </row>
    <row r="49" spans="1:5" ht="22.5">
      <c r="A49" s="313" t="s">
        <v>466</v>
      </c>
      <c r="B49" s="310" t="s">
        <v>467</v>
      </c>
      <c r="C49" s="316"/>
      <c r="D49" s="316"/>
      <c r="E49" s="317"/>
    </row>
    <row r="50" spans="1:5" ht="21">
      <c r="A50" s="309" t="s">
        <v>468</v>
      </c>
      <c r="B50" s="310" t="s">
        <v>469</v>
      </c>
      <c r="C50" s="316">
        <v>206547633</v>
      </c>
      <c r="D50" s="316">
        <v>206547633</v>
      </c>
      <c r="E50" s="317"/>
    </row>
    <row r="51" spans="1:5" ht="31.5">
      <c r="A51" s="309" t="s">
        <v>470</v>
      </c>
      <c r="B51" s="310" t="s">
        <v>471</v>
      </c>
      <c r="C51" s="318">
        <f>+C7+C8+C34+C50</f>
        <v>406072057</v>
      </c>
      <c r="D51" s="318">
        <f>+D7+D8+D34+D50</f>
        <v>406072057</v>
      </c>
      <c r="E51" s="319">
        <f>+E7+E8+E34+E50</f>
        <v>0</v>
      </c>
    </row>
    <row r="52" spans="1:5">
      <c r="A52" s="309" t="s">
        <v>472</v>
      </c>
      <c r="B52" s="310" t="s">
        <v>473</v>
      </c>
      <c r="C52" s="316"/>
      <c r="D52" s="316"/>
      <c r="E52" s="317"/>
    </row>
    <row r="53" spans="1:5">
      <c r="A53" s="309" t="s">
        <v>474</v>
      </c>
      <c r="B53" s="310" t="s">
        <v>475</v>
      </c>
      <c r="C53" s="316"/>
      <c r="D53" s="316"/>
      <c r="E53" s="317"/>
    </row>
    <row r="54" spans="1:5" ht="21">
      <c r="A54" s="309" t="s">
        <v>476</v>
      </c>
      <c r="B54" s="310" t="s">
        <v>477</v>
      </c>
      <c r="C54" s="318">
        <f>+C52+C53</f>
        <v>0</v>
      </c>
      <c r="D54" s="318">
        <f>+D52+D53</f>
        <v>0</v>
      </c>
      <c r="E54" s="319">
        <f>+E52+E53</f>
        <v>0</v>
      </c>
    </row>
    <row r="55" spans="1:5">
      <c r="A55" s="309" t="s">
        <v>478</v>
      </c>
      <c r="B55" s="310" t="s">
        <v>479</v>
      </c>
      <c r="C55" s="316"/>
      <c r="D55" s="316"/>
      <c r="E55" s="317"/>
    </row>
    <row r="56" spans="1:5">
      <c r="A56" s="309" t="s">
        <v>480</v>
      </c>
      <c r="B56" s="310" t="s">
        <v>481</v>
      </c>
      <c r="C56" s="316">
        <v>175515</v>
      </c>
      <c r="D56" s="316">
        <v>175515</v>
      </c>
      <c r="E56" s="317"/>
    </row>
    <row r="57" spans="1:5">
      <c r="A57" s="309" t="s">
        <v>482</v>
      </c>
      <c r="B57" s="310" t="s">
        <v>483</v>
      </c>
      <c r="C57" s="316">
        <v>7599550</v>
      </c>
      <c r="D57" s="316">
        <v>7599550</v>
      </c>
      <c r="E57" s="317"/>
    </row>
    <row r="58" spans="1:5">
      <c r="A58" s="309" t="s">
        <v>484</v>
      </c>
      <c r="B58" s="310" t="s">
        <v>485</v>
      </c>
      <c r="C58" s="316"/>
      <c r="D58" s="316"/>
      <c r="E58" s="317"/>
    </row>
    <row r="59" spans="1:5">
      <c r="A59" s="309" t="s">
        <v>486</v>
      </c>
      <c r="B59" s="310" t="s">
        <v>487</v>
      </c>
      <c r="C59" s="318">
        <v>7775065</v>
      </c>
      <c r="D59" s="318">
        <f>+D55+D56+D57+D58</f>
        <v>7775065</v>
      </c>
      <c r="E59" s="319">
        <f>+E55+E56+E57+E58</f>
        <v>0</v>
      </c>
    </row>
    <row r="60" spans="1:5" ht="21">
      <c r="A60" s="309" t="s">
        <v>488</v>
      </c>
      <c r="B60" s="310" t="s">
        <v>489</v>
      </c>
      <c r="C60" s="316">
        <v>110395</v>
      </c>
      <c r="D60" s="316">
        <v>110395</v>
      </c>
      <c r="E60" s="317"/>
    </row>
    <row r="61" spans="1:5" ht="21">
      <c r="A61" s="309" t="s">
        <v>490</v>
      </c>
      <c r="B61" s="310" t="s">
        <v>491</v>
      </c>
      <c r="C61" s="316"/>
      <c r="D61" s="316"/>
      <c r="E61" s="317"/>
    </row>
    <row r="62" spans="1:5">
      <c r="A62" s="309" t="s">
        <v>492</v>
      </c>
      <c r="B62" s="310" t="s">
        <v>493</v>
      </c>
      <c r="C62" s="316">
        <v>232804444</v>
      </c>
      <c r="D62" s="316">
        <v>232804444</v>
      </c>
      <c r="E62" s="317"/>
    </row>
    <row r="63" spans="1:5">
      <c r="A63" s="309" t="s">
        <v>494</v>
      </c>
      <c r="B63" s="310" t="s">
        <v>495</v>
      </c>
      <c r="C63" s="318">
        <f>+C60+C61+C62</f>
        <v>232914839</v>
      </c>
      <c r="D63" s="318">
        <f>+D60+D61+D62</f>
        <v>232914839</v>
      </c>
      <c r="E63" s="319">
        <f>+E60+E61+E62</f>
        <v>0</v>
      </c>
    </row>
    <row r="64" spans="1:5" ht="21">
      <c r="A64" s="309" t="s">
        <v>496</v>
      </c>
      <c r="B64" s="310" t="s">
        <v>497</v>
      </c>
      <c r="C64" s="316"/>
      <c r="D64" s="316"/>
      <c r="E64" s="317"/>
    </row>
    <row r="65" spans="1:5" ht="42">
      <c r="A65" s="309" t="s">
        <v>498</v>
      </c>
      <c r="B65" s="310" t="s">
        <v>499</v>
      </c>
      <c r="C65" s="316"/>
      <c r="D65" s="316"/>
      <c r="E65" s="317"/>
    </row>
    <row r="66" spans="1:5" ht="21">
      <c r="A66" s="309" t="s">
        <v>500</v>
      </c>
      <c r="B66" s="310" t="s">
        <v>501</v>
      </c>
      <c r="C66" s="318">
        <f>+C64+C65</f>
        <v>0</v>
      </c>
      <c r="D66" s="318">
        <f>+D64+D65</f>
        <v>0</v>
      </c>
      <c r="E66" s="319">
        <f>+E64+E65</f>
        <v>0</v>
      </c>
    </row>
    <row r="67" spans="1:5">
      <c r="A67" s="309" t="s">
        <v>502</v>
      </c>
      <c r="B67" s="310" t="s">
        <v>503</v>
      </c>
      <c r="C67" s="316"/>
      <c r="D67" s="316"/>
      <c r="E67" s="317"/>
    </row>
    <row r="68" spans="1:5" ht="21.75" thickBot="1">
      <c r="A68" s="320" t="s">
        <v>504</v>
      </c>
      <c r="B68" s="321" t="s">
        <v>505</v>
      </c>
      <c r="C68" s="322">
        <f>+C51+C54+C59+C63+C66+C67</f>
        <v>646761961</v>
      </c>
      <c r="D68" s="322">
        <f>+D51+D54+D59+D63+D66+D67</f>
        <v>646761961</v>
      </c>
      <c r="E68" s="323">
        <f>+E51+E54+E59+E63+E66+E67</f>
        <v>0</v>
      </c>
    </row>
  </sheetData>
  <mergeCells count="8">
    <mergeCell ref="A1:E1"/>
    <mergeCell ref="C2:E2"/>
    <mergeCell ref="A3:A5"/>
    <mergeCell ref="B3:B5"/>
    <mergeCell ref="C3:C4"/>
    <mergeCell ref="D3:D4"/>
    <mergeCell ref="E3:E4"/>
    <mergeCell ref="C5:E5"/>
  </mergeCells>
  <pageMargins left="0.7" right="0.7" top="0.75" bottom="0.75" header="0.3" footer="0.3"/>
  <pageSetup paperSize="9" orientation="portrait" r:id="rId1"/>
  <headerFooter>
    <oddHeader>&amp;C&amp;8Árpás 2016. évi Beszámoló rendelet&amp;R&amp;"Times New Roman CE,Félkövér dőlt"&amp;8 12.1. melléklet az 5/2017(IV.30.)sz. 
önk.rendelethez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E26"/>
  <sheetViews>
    <sheetView view="pageLayout" zoomScaleNormal="100" workbookViewId="0">
      <selection activeCell="A2" sqref="A2:C2"/>
    </sheetView>
  </sheetViews>
  <sheetFormatPr defaultColWidth="9.33203125" defaultRowHeight="12.75"/>
  <cols>
    <col min="1" max="1" width="71.1640625" style="326" customWidth="1"/>
    <col min="2" max="2" width="6.1640625" style="325" customWidth="1"/>
    <col min="3" max="3" width="18" style="324" customWidth="1"/>
    <col min="4" max="16384" width="9.33203125" style="324"/>
  </cols>
  <sheetData>
    <row r="1" spans="1:3" ht="32.25" customHeight="1">
      <c r="A1" s="403" t="s">
        <v>522</v>
      </c>
      <c r="B1" s="403"/>
      <c r="C1" s="403"/>
    </row>
    <row r="2" spans="1:3" ht="15.75">
      <c r="A2" s="404" t="s">
        <v>526</v>
      </c>
      <c r="B2" s="404"/>
      <c r="C2" s="404"/>
    </row>
    <row r="4" spans="1:3" ht="13.5" thickBot="1">
      <c r="B4" s="405" t="s">
        <v>399</v>
      </c>
      <c r="C4" s="405"/>
    </row>
    <row r="5" spans="1:3" s="343" customFormat="1" ht="31.5" customHeight="1">
      <c r="A5" s="406" t="s">
        <v>521</v>
      </c>
      <c r="B5" s="408" t="s">
        <v>387</v>
      </c>
      <c r="C5" s="410" t="s">
        <v>520</v>
      </c>
    </row>
    <row r="6" spans="1:3" s="343" customFormat="1">
      <c r="A6" s="407"/>
      <c r="B6" s="409"/>
      <c r="C6" s="411"/>
    </row>
    <row r="7" spans="1:3" s="339" customFormat="1" ht="13.5" thickBot="1">
      <c r="A7" s="342" t="s">
        <v>367</v>
      </c>
      <c r="B7" s="341" t="s">
        <v>368</v>
      </c>
      <c r="C7" s="340" t="s">
        <v>369</v>
      </c>
    </row>
    <row r="8" spans="1:3" ht="15.75" customHeight="1">
      <c r="A8" s="309" t="s">
        <v>519</v>
      </c>
      <c r="B8" s="338" t="s">
        <v>407</v>
      </c>
      <c r="C8" s="337">
        <v>3777000</v>
      </c>
    </row>
    <row r="9" spans="1:3" ht="15.75" customHeight="1">
      <c r="A9" s="309" t="s">
        <v>518</v>
      </c>
      <c r="B9" s="310" t="s">
        <v>409</v>
      </c>
      <c r="C9" s="337">
        <v>222922444</v>
      </c>
    </row>
    <row r="10" spans="1:3" ht="15.75" customHeight="1">
      <c r="A10" s="309" t="s">
        <v>517</v>
      </c>
      <c r="B10" s="310" t="s">
        <v>411</v>
      </c>
      <c r="C10" s="337">
        <v>5196000</v>
      </c>
    </row>
    <row r="11" spans="1:3" ht="15.75" customHeight="1">
      <c r="A11" s="309" t="s">
        <v>516</v>
      </c>
      <c r="B11" s="310" t="s">
        <v>413</v>
      </c>
      <c r="C11" s="333">
        <v>34079900</v>
      </c>
    </row>
    <row r="12" spans="1:3" ht="15.75" customHeight="1">
      <c r="A12" s="309" t="s">
        <v>515</v>
      </c>
      <c r="B12" s="310" t="s">
        <v>415</v>
      </c>
      <c r="C12" s="333"/>
    </row>
    <row r="13" spans="1:3" ht="15.75" customHeight="1">
      <c r="A13" s="309" t="s">
        <v>514</v>
      </c>
      <c r="B13" s="310" t="s">
        <v>417</v>
      </c>
      <c r="C13" s="333">
        <v>-929649</v>
      </c>
    </row>
    <row r="14" spans="1:3" ht="15.75" customHeight="1">
      <c r="A14" s="309" t="s">
        <v>513</v>
      </c>
      <c r="B14" s="310" t="s">
        <v>419</v>
      </c>
      <c r="C14" s="335">
        <v>571764795</v>
      </c>
    </row>
    <row r="15" spans="1:3" ht="15.75" customHeight="1">
      <c r="A15" s="309" t="s">
        <v>512</v>
      </c>
      <c r="B15" s="310" t="s">
        <v>421</v>
      </c>
      <c r="C15" s="336"/>
    </row>
    <row r="16" spans="1:3" ht="15.75" customHeight="1">
      <c r="A16" s="309" t="s">
        <v>511</v>
      </c>
      <c r="B16" s="310" t="s">
        <v>423</v>
      </c>
      <c r="C16" s="333">
        <v>639212</v>
      </c>
    </row>
    <row r="17" spans="1:5" ht="15.75" customHeight="1">
      <c r="A17" s="309" t="s">
        <v>510</v>
      </c>
      <c r="B17" s="310" t="s">
        <v>14</v>
      </c>
      <c r="C17" s="333">
        <v>2640723</v>
      </c>
    </row>
    <row r="18" spans="1:5" ht="15.75" customHeight="1">
      <c r="A18" s="309" t="s">
        <v>509</v>
      </c>
      <c r="B18" s="310" t="s">
        <v>15</v>
      </c>
      <c r="C18" s="335">
        <f>+C15+C16+C17</f>
        <v>3279935</v>
      </c>
    </row>
    <row r="19" spans="1:5" s="334" customFormat="1" ht="15.75" customHeight="1">
      <c r="A19" s="309" t="s">
        <v>508</v>
      </c>
      <c r="B19" s="310" t="s">
        <v>16</v>
      </c>
      <c r="C19" s="333"/>
    </row>
    <row r="20" spans="1:5" ht="15.75" customHeight="1">
      <c r="A20" s="309" t="s">
        <v>507</v>
      </c>
      <c r="B20" s="310" t="s">
        <v>17</v>
      </c>
      <c r="C20" s="333">
        <v>71717231</v>
      </c>
    </row>
    <row r="21" spans="1:5" ht="15.75" customHeight="1" thickBot="1">
      <c r="A21" s="332" t="s">
        <v>506</v>
      </c>
      <c r="B21" s="321" t="s">
        <v>18</v>
      </c>
      <c r="C21" s="331">
        <f>+C14+C18+C19+C20</f>
        <v>646761961</v>
      </c>
    </row>
    <row r="22" spans="1:5" ht="15.75">
      <c r="A22" s="330"/>
      <c r="B22" s="329"/>
      <c r="C22" s="328"/>
      <c r="D22" s="328"/>
      <c r="E22" s="328"/>
    </row>
    <row r="23" spans="1:5" ht="15.75">
      <c r="A23" s="330"/>
      <c r="B23" s="329"/>
      <c r="C23" s="328"/>
      <c r="D23" s="328"/>
      <c r="E23" s="328"/>
    </row>
    <row r="24" spans="1:5" ht="15.75">
      <c r="A24" s="329"/>
      <c r="B24" s="329"/>
      <c r="C24" s="328"/>
      <c r="D24" s="328"/>
      <c r="E24" s="328"/>
    </row>
    <row r="25" spans="1:5" ht="15.75">
      <c r="A25" s="402"/>
      <c r="B25" s="402"/>
      <c r="C25" s="402"/>
      <c r="D25" s="327"/>
      <c r="E25" s="327"/>
    </row>
    <row r="26" spans="1:5" ht="15.75">
      <c r="A26" s="402"/>
      <c r="B26" s="402"/>
      <c r="C26" s="402"/>
      <c r="D26" s="327"/>
      <c r="E26" s="327"/>
    </row>
  </sheetData>
  <mergeCells count="8">
    <mergeCell ref="A25:C25"/>
    <mergeCell ref="A26:C26"/>
    <mergeCell ref="A1:C1"/>
    <mergeCell ref="A2:C2"/>
    <mergeCell ref="B4:C4"/>
    <mergeCell ref="A5:A6"/>
    <mergeCell ref="B5:B6"/>
    <mergeCell ref="C5:C6"/>
  </mergeCells>
  <printOptions horizontalCentered="1"/>
  <pageMargins left="0.78740157480314965" right="0.78740157480314965" top="1.246875" bottom="0.98425196850393704" header="0.78740157480314965" footer="0.78740157480314965"/>
  <pageSetup paperSize="9" scale="95" orientation="portrait" verticalDpi="300" r:id="rId1"/>
  <headerFooter alignWithMargins="0">
    <oddHeader>&amp;C&amp;"Times New Roman CE,Félkövér"Árpás Község Önkormányzata&amp;R&amp;"Times New Roman CE,Félkövér dőlt"12.2. melléklet az 5/2017.(IV.30.)sz. 
önk.rendelethez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D13"/>
  <sheetViews>
    <sheetView view="pageLayout" zoomScaleNormal="100" workbookViewId="0">
      <selection sqref="A1:D1"/>
    </sheetView>
  </sheetViews>
  <sheetFormatPr defaultRowHeight="12.75"/>
  <cols>
    <col min="1" max="1" width="5.83203125" bestFit="1" customWidth="1"/>
    <col min="2" max="2" width="46.33203125" customWidth="1"/>
    <col min="3" max="3" width="28.5" customWidth="1"/>
  </cols>
  <sheetData>
    <row r="1" spans="1:4" ht="12.75" customHeight="1">
      <c r="A1" s="413" t="s">
        <v>558</v>
      </c>
      <c r="B1" s="413"/>
      <c r="C1" s="413"/>
      <c r="D1" s="413"/>
    </row>
    <row r="2" spans="1:4" ht="14.25">
      <c r="A2" s="279"/>
      <c r="B2" s="279"/>
      <c r="C2" s="279"/>
    </row>
    <row r="3" spans="1:4" ht="14.25">
      <c r="A3" s="412" t="s">
        <v>393</v>
      </c>
      <c r="B3" s="412"/>
      <c r="C3" s="412"/>
    </row>
    <row r="4" spans="1:4" ht="13.5" thickBot="1">
      <c r="A4" s="37"/>
      <c r="B4" s="37"/>
      <c r="C4" s="280"/>
    </row>
    <row r="5" spans="1:4" ht="26.25" thickBot="1">
      <c r="A5" s="281" t="s">
        <v>3</v>
      </c>
      <c r="B5" s="282" t="s">
        <v>43</v>
      </c>
      <c r="C5" s="283" t="s">
        <v>394</v>
      </c>
    </row>
    <row r="6" spans="1:4">
      <c r="A6" s="284" t="s">
        <v>5</v>
      </c>
      <c r="B6" s="285" t="s">
        <v>554</v>
      </c>
      <c r="C6" s="286">
        <f>C7+C8</f>
        <v>7070310</v>
      </c>
    </row>
    <row r="7" spans="1:4">
      <c r="A7" s="287" t="s">
        <v>6</v>
      </c>
      <c r="B7" s="288" t="s">
        <v>395</v>
      </c>
      <c r="C7" s="289">
        <v>6591835</v>
      </c>
    </row>
    <row r="8" spans="1:4">
      <c r="A8" s="287" t="s">
        <v>7</v>
      </c>
      <c r="B8" s="288" t="s">
        <v>396</v>
      </c>
      <c r="C8" s="289">
        <v>478475</v>
      </c>
    </row>
    <row r="9" spans="1:4">
      <c r="A9" s="287" t="s">
        <v>8</v>
      </c>
      <c r="B9" s="290" t="s">
        <v>397</v>
      </c>
      <c r="C9" s="289"/>
    </row>
    <row r="10" spans="1:4" ht="13.5" thickBot="1">
      <c r="A10" s="291" t="s">
        <v>9</v>
      </c>
      <c r="B10" s="292" t="s">
        <v>398</v>
      </c>
      <c r="C10" s="293"/>
    </row>
    <row r="11" spans="1:4">
      <c r="A11" s="294" t="s">
        <v>10</v>
      </c>
      <c r="B11" s="295" t="s">
        <v>555</v>
      </c>
      <c r="C11" s="296">
        <v>7775065</v>
      </c>
    </row>
    <row r="12" spans="1:4">
      <c r="A12" s="287" t="s">
        <v>11</v>
      </c>
      <c r="B12" s="288" t="s">
        <v>395</v>
      </c>
      <c r="C12" s="289">
        <v>7599550</v>
      </c>
    </row>
    <row r="13" spans="1:4" ht="13.5" thickBot="1">
      <c r="A13" s="297" t="s">
        <v>12</v>
      </c>
      <c r="B13" s="298" t="s">
        <v>396</v>
      </c>
      <c r="C13" s="299">
        <v>175515</v>
      </c>
    </row>
  </sheetData>
  <mergeCells count="2">
    <mergeCell ref="A3:C3"/>
    <mergeCell ref="A1:D1"/>
  </mergeCells>
  <phoneticPr fontId="24" type="noConversion"/>
  <conditionalFormatting sqref="C11">
    <cfRule type="cellIs" dxfId="0" priority="1" stopIfTrue="1" operator="notEqual">
      <formula>SUM(C12:C13)</formula>
    </cfRule>
  </conditionalFormatting>
  <pageMargins left="0.7" right="0.7" top="0.75" bottom="0.75" header="0.3" footer="0.3"/>
  <pageSetup paperSize="9" orientation="portrait" r:id="rId1"/>
  <headerFooter>
    <oddHeader>&amp;CÁrpás Község Önkormányzata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2</vt:i4>
      </vt:variant>
    </vt:vector>
  </HeadingPairs>
  <TitlesOfParts>
    <vt:vector size="13" baseType="lpstr">
      <vt:lpstr>1.1.sz.mell.</vt:lpstr>
      <vt:lpstr>1.2.sz.mell.</vt:lpstr>
      <vt:lpstr>2.1.sz.mell  </vt:lpstr>
      <vt:lpstr>2.2.sz.mell  </vt:lpstr>
      <vt:lpstr>4.mell. </vt:lpstr>
      <vt:lpstr>3. melléklet</vt:lpstr>
      <vt:lpstr>7. mellékelt</vt:lpstr>
      <vt:lpstr>12.1. melléklet</vt:lpstr>
      <vt:lpstr>12.2. melléklet</vt:lpstr>
      <vt:lpstr>8. melléklet</vt:lpstr>
      <vt:lpstr>Munka1</vt:lpstr>
      <vt:lpstr>'1.1.sz.mell.'!Nyomtatási_terület</vt:lpstr>
      <vt:lpstr>'1.2.sz.mell.'!Nyomtatási_terület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Mórichida</cp:lastModifiedBy>
  <cp:lastPrinted>2017-05-04T11:32:44Z</cp:lastPrinted>
  <dcterms:created xsi:type="dcterms:W3CDTF">1999-10-30T10:30:45Z</dcterms:created>
  <dcterms:modified xsi:type="dcterms:W3CDTF">2017-05-04T11:40:13Z</dcterms:modified>
</cp:coreProperties>
</file>